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/>
  </bookViews>
  <sheets>
    <sheet name="28" sheetId="1" r:id="rId1"/>
  </sheets>
  <calcPr calcId="114210"/>
</workbook>
</file>

<file path=xl/calcChain.xml><?xml version="1.0" encoding="utf-8"?>
<calcChain xmlns="http://schemas.openxmlformats.org/spreadsheetml/2006/main">
  <c r="D345" i="1"/>
  <c r="D342"/>
  <c r="D341"/>
  <c r="D377"/>
  <c r="D376"/>
  <c r="D396"/>
  <c r="D399"/>
  <c r="D395"/>
  <c r="D435"/>
  <c r="D438"/>
  <c r="D434"/>
  <c r="D476"/>
  <c r="D484"/>
  <c r="D487"/>
  <c r="D483"/>
  <c r="D510"/>
  <c r="D509"/>
  <c r="D536"/>
  <c r="D521"/>
  <c r="D429"/>
  <c r="D428"/>
  <c r="D338"/>
  <c r="C345"/>
  <c r="C342"/>
  <c r="C341"/>
  <c r="C377"/>
  <c r="C376"/>
  <c r="C396"/>
  <c r="C399"/>
  <c r="C395"/>
  <c r="C435"/>
  <c r="C438"/>
  <c r="C434"/>
  <c r="C477"/>
  <c r="C476"/>
  <c r="C484"/>
  <c r="C487"/>
  <c r="C483"/>
  <c r="C510"/>
  <c r="C509"/>
  <c r="C536"/>
  <c r="C522"/>
  <c r="C521"/>
  <c r="C429"/>
  <c r="C428"/>
  <c r="C338"/>
  <c r="D477"/>
  <c r="D537"/>
  <c r="D522"/>
  <c r="D339"/>
  <c r="C537"/>
  <c r="C339"/>
  <c r="D431"/>
  <c r="C431"/>
  <c r="D266"/>
  <c r="C266"/>
  <c r="D1043"/>
  <c r="D214"/>
  <c r="D892"/>
  <c r="D893"/>
  <c r="D894"/>
  <c r="C892"/>
  <c r="C893"/>
  <c r="C894"/>
  <c r="D864"/>
  <c r="D865"/>
  <c r="D866"/>
  <c r="C864"/>
  <c r="C865"/>
  <c r="C866"/>
  <c r="D767"/>
  <c r="D768"/>
  <c r="D769"/>
  <c r="C767"/>
  <c r="C768"/>
  <c r="C769"/>
  <c r="D770"/>
  <c r="D766"/>
  <c r="C770"/>
  <c r="C766"/>
  <c r="D746"/>
  <c r="D1223"/>
  <c r="D747"/>
  <c r="D748"/>
  <c r="D749"/>
  <c r="C746"/>
  <c r="C1223"/>
  <c r="C747"/>
  <c r="C748"/>
  <c r="C749"/>
  <c r="D699"/>
  <c r="D700"/>
  <c r="D701"/>
  <c r="C699"/>
  <c r="C700"/>
  <c r="C701"/>
  <c r="D695"/>
  <c r="C695"/>
  <c r="D691"/>
  <c r="D692"/>
  <c r="C691"/>
  <c r="C692"/>
  <c r="D682"/>
  <c r="D1219"/>
  <c r="D683"/>
  <c r="D684"/>
  <c r="C682"/>
  <c r="C1219"/>
  <c r="C683"/>
  <c r="C684"/>
  <c r="D679"/>
  <c r="C679"/>
  <c r="D652"/>
  <c r="D1192"/>
  <c r="D653"/>
  <c r="D654"/>
  <c r="D655"/>
  <c r="C652"/>
  <c r="C1192"/>
  <c r="C653"/>
  <c r="C654"/>
  <c r="C655"/>
  <c r="D651"/>
  <c r="C651"/>
  <c r="D806"/>
  <c r="D807"/>
  <c r="D808"/>
  <c r="C806"/>
  <c r="C807"/>
  <c r="C808"/>
  <c r="D805"/>
  <c r="C805"/>
  <c r="D523"/>
  <c r="D524"/>
  <c r="C523"/>
  <c r="C524"/>
  <c r="D485"/>
  <c r="D486"/>
  <c r="C485"/>
  <c r="C486"/>
  <c r="D436"/>
  <c r="D437"/>
  <c r="C436"/>
  <c r="C437"/>
  <c r="D397"/>
  <c r="D398"/>
  <c r="C397"/>
  <c r="C398"/>
  <c r="D378"/>
  <c r="D379"/>
  <c r="C378"/>
  <c r="C379"/>
  <c r="D343"/>
  <c r="D344"/>
  <c r="C343"/>
  <c r="C344"/>
  <c r="D609"/>
  <c r="D610"/>
  <c r="D611"/>
  <c r="C609"/>
  <c r="C610"/>
  <c r="C611"/>
  <c r="D92"/>
  <c r="D93"/>
  <c r="D91"/>
  <c r="C92"/>
  <c r="D103"/>
  <c r="D88"/>
  <c r="D90"/>
  <c r="D89"/>
  <c r="D87"/>
  <c r="D1079"/>
  <c r="D1080"/>
  <c r="D1078"/>
  <c r="D1091"/>
  <c r="D1090"/>
  <c r="D1095"/>
  <c r="D1094"/>
  <c r="D1098"/>
  <c r="D1100"/>
  <c r="D1099"/>
  <c r="D1097"/>
  <c r="D1074"/>
  <c r="D37"/>
  <c r="D41"/>
  <c r="D40"/>
  <c r="D31"/>
  <c r="D33"/>
  <c r="D32"/>
  <c r="D30"/>
  <c r="D28"/>
  <c r="D26"/>
  <c r="D21"/>
  <c r="D61"/>
  <c r="D63"/>
  <c r="D62"/>
  <c r="D60"/>
  <c r="D78"/>
  <c r="D79"/>
  <c r="D77"/>
  <c r="D67"/>
  <c r="D68"/>
  <c r="D66"/>
  <c r="D56"/>
  <c r="D115"/>
  <c r="D121"/>
  <c r="D122"/>
  <c r="D120"/>
  <c r="D131"/>
  <c r="D130"/>
  <c r="D112"/>
  <c r="D139"/>
  <c r="D138"/>
  <c r="D145"/>
  <c r="D144"/>
  <c r="D136"/>
  <c r="D156"/>
  <c r="D155"/>
  <c r="D169"/>
  <c r="D170"/>
  <c r="D168"/>
  <c r="D213"/>
  <c r="D151"/>
  <c r="D150"/>
  <c r="D207"/>
  <c r="D206"/>
  <c r="D198"/>
  <c r="D197"/>
  <c r="D147"/>
  <c r="D222"/>
  <c r="D221"/>
  <c r="D227"/>
  <c r="D226"/>
  <c r="D239"/>
  <c r="D238"/>
  <c r="D219"/>
  <c r="D265"/>
  <c r="D264"/>
  <c r="D286"/>
  <c r="D285"/>
  <c r="D292"/>
  <c r="D293"/>
  <c r="D291"/>
  <c r="D313"/>
  <c r="D311"/>
  <c r="D261"/>
  <c r="D317"/>
  <c r="D315"/>
  <c r="D322"/>
  <c r="D320"/>
  <c r="D328"/>
  <c r="D333"/>
  <c r="D325"/>
  <c r="D562"/>
  <c r="D561"/>
  <c r="D559"/>
  <c r="D576"/>
  <c r="D597"/>
  <c r="D596"/>
  <c r="D566"/>
  <c r="D564"/>
  <c r="D608"/>
  <c r="D640"/>
  <c r="D639"/>
  <c r="D642"/>
  <c r="D678"/>
  <c r="D681"/>
  <c r="D690"/>
  <c r="D694"/>
  <c r="D698"/>
  <c r="D745"/>
  <c r="D761"/>
  <c r="D760"/>
  <c r="D764"/>
  <c r="D763"/>
  <c r="D605"/>
  <c r="D833"/>
  <c r="D802"/>
  <c r="D863"/>
  <c r="D888"/>
  <c r="D887"/>
  <c r="D891"/>
  <c r="D880"/>
  <c r="D879"/>
  <c r="D861"/>
  <c r="D909"/>
  <c r="D908"/>
  <c r="D907"/>
  <c r="D906"/>
  <c r="D918"/>
  <c r="D919"/>
  <c r="D917"/>
  <c r="D916"/>
  <c r="D915"/>
  <c r="D927"/>
  <c r="D926"/>
  <c r="D932"/>
  <c r="D933"/>
  <c r="D931"/>
  <c r="D965"/>
  <c r="D981"/>
  <c r="D988"/>
  <c r="D989"/>
  <c r="D987"/>
  <c r="D995"/>
  <c r="D996"/>
  <c r="D994"/>
  <c r="D944"/>
  <c r="D945"/>
  <c r="D943"/>
  <c r="D951"/>
  <c r="D950"/>
  <c r="D956"/>
  <c r="D955"/>
  <c r="D961"/>
  <c r="D960"/>
  <c r="D901"/>
  <c r="D1014"/>
  <c r="D1027"/>
  <c r="D1028"/>
  <c r="D1026"/>
  <c r="D1044"/>
  <c r="D1042"/>
  <c r="D1049"/>
  <c r="D1050"/>
  <c r="D1048"/>
  <c r="D1061"/>
  <c r="D1062"/>
  <c r="D1060"/>
  <c r="D1011"/>
  <c r="D254"/>
  <c r="D253"/>
  <c r="D250"/>
  <c r="D16"/>
  <c r="D1075"/>
  <c r="D38"/>
  <c r="D22"/>
  <c r="D57"/>
  <c r="D116"/>
  <c r="D113"/>
  <c r="D137"/>
  <c r="D148"/>
  <c r="D220"/>
  <c r="D262"/>
  <c r="D318"/>
  <c r="D316"/>
  <c r="D323"/>
  <c r="D321"/>
  <c r="D329"/>
  <c r="D334"/>
  <c r="D326"/>
  <c r="D560"/>
  <c r="D577"/>
  <c r="D567"/>
  <c r="D565"/>
  <c r="D643"/>
  <c r="D606"/>
  <c r="D834"/>
  <c r="D803"/>
  <c r="D862"/>
  <c r="D966"/>
  <c r="D982"/>
  <c r="D902"/>
  <c r="D1015"/>
  <c r="D1012"/>
  <c r="D251"/>
  <c r="D17"/>
  <c r="C103"/>
  <c r="C88"/>
  <c r="C93"/>
  <c r="C90"/>
  <c r="C89"/>
  <c r="C87"/>
  <c r="C37"/>
  <c r="C41"/>
  <c r="C40"/>
  <c r="C31"/>
  <c r="C33"/>
  <c r="C32"/>
  <c r="C30"/>
  <c r="C28"/>
  <c r="C26"/>
  <c r="C21"/>
  <c r="C61"/>
  <c r="C63"/>
  <c r="C62"/>
  <c r="C60"/>
  <c r="C78"/>
  <c r="C79"/>
  <c r="C77"/>
  <c r="C67"/>
  <c r="C68"/>
  <c r="C66"/>
  <c r="C56"/>
  <c r="C115"/>
  <c r="C121"/>
  <c r="C122"/>
  <c r="C120"/>
  <c r="C131"/>
  <c r="C130"/>
  <c r="C112"/>
  <c r="C139"/>
  <c r="C138"/>
  <c r="C145"/>
  <c r="C144"/>
  <c r="C136"/>
  <c r="C156"/>
  <c r="C155"/>
  <c r="C169"/>
  <c r="C170"/>
  <c r="C168"/>
  <c r="C213"/>
  <c r="C151"/>
  <c r="C150"/>
  <c r="C207"/>
  <c r="C206"/>
  <c r="C198"/>
  <c r="C197"/>
  <c r="C147"/>
  <c r="C222"/>
  <c r="C221"/>
  <c r="C227"/>
  <c r="C226"/>
  <c r="C239"/>
  <c r="C238"/>
  <c r="C219"/>
  <c r="C265"/>
  <c r="C264"/>
  <c r="C286"/>
  <c r="C285"/>
  <c r="C292"/>
  <c r="C293"/>
  <c r="C291"/>
  <c r="C313"/>
  <c r="C311"/>
  <c r="C261"/>
  <c r="C317"/>
  <c r="C315"/>
  <c r="C323"/>
  <c r="C322"/>
  <c r="C320"/>
  <c r="C328"/>
  <c r="C333"/>
  <c r="C325"/>
  <c r="C562"/>
  <c r="C561"/>
  <c r="C559"/>
  <c r="C576"/>
  <c r="C597"/>
  <c r="C596"/>
  <c r="C567"/>
  <c r="C566"/>
  <c r="C564"/>
  <c r="C608"/>
  <c r="C681"/>
  <c r="C690"/>
  <c r="C698"/>
  <c r="C745"/>
  <c r="C640"/>
  <c r="C639"/>
  <c r="C678"/>
  <c r="C694"/>
  <c r="C761"/>
  <c r="C760"/>
  <c r="C764"/>
  <c r="C763"/>
  <c r="C605"/>
  <c r="C834"/>
  <c r="C835"/>
  <c r="C833"/>
  <c r="C802"/>
  <c r="C863"/>
  <c r="C888"/>
  <c r="C887"/>
  <c r="C891"/>
  <c r="C880"/>
  <c r="C879"/>
  <c r="C861"/>
  <c r="C909"/>
  <c r="C908"/>
  <c r="C907"/>
  <c r="C906"/>
  <c r="C918"/>
  <c r="C919"/>
  <c r="C917"/>
  <c r="C916"/>
  <c r="C915"/>
  <c r="C927"/>
  <c r="C926"/>
  <c r="C932"/>
  <c r="C933"/>
  <c r="C931"/>
  <c r="C965"/>
  <c r="C981"/>
  <c r="C988"/>
  <c r="C989"/>
  <c r="C987"/>
  <c r="C995"/>
  <c r="C996"/>
  <c r="C994"/>
  <c r="C944"/>
  <c r="C949"/>
  <c r="C945"/>
  <c r="C943"/>
  <c r="C951"/>
  <c r="C950"/>
  <c r="C956"/>
  <c r="C955"/>
  <c r="C961"/>
  <c r="C960"/>
  <c r="C901"/>
  <c r="C1015"/>
  <c r="C1014"/>
  <c r="C1027"/>
  <c r="C1028"/>
  <c r="C1026"/>
  <c r="C1043"/>
  <c r="C1044"/>
  <c r="C1042"/>
  <c r="C1049"/>
  <c r="C1050"/>
  <c r="C1048"/>
  <c r="C1061"/>
  <c r="C1062"/>
  <c r="C1060"/>
  <c r="C1011"/>
  <c r="C1079"/>
  <c r="C1080"/>
  <c r="C1078"/>
  <c r="C1091"/>
  <c r="C1090"/>
  <c r="C1095"/>
  <c r="C1094"/>
  <c r="C1098"/>
  <c r="C1100"/>
  <c r="C1097"/>
  <c r="C1074"/>
  <c r="C254"/>
  <c r="C253"/>
  <c r="C250"/>
  <c r="C16"/>
  <c r="C38"/>
  <c r="C22"/>
  <c r="C57"/>
  <c r="C116"/>
  <c r="C113"/>
  <c r="C137"/>
  <c r="C214"/>
  <c r="C148"/>
  <c r="C220"/>
  <c r="C262"/>
  <c r="C318"/>
  <c r="C316"/>
  <c r="C321"/>
  <c r="C329"/>
  <c r="C334"/>
  <c r="C326"/>
  <c r="C560"/>
  <c r="C577"/>
  <c r="C565"/>
  <c r="C606"/>
  <c r="C803"/>
  <c r="C862"/>
  <c r="C966"/>
  <c r="C982"/>
  <c r="C902"/>
  <c r="C1012"/>
  <c r="C1075"/>
  <c r="C251"/>
  <c r="C17"/>
  <c r="D59"/>
  <c r="D25"/>
  <c r="D114"/>
  <c r="D149"/>
  <c r="D263"/>
  <c r="D340"/>
  <c r="D607"/>
  <c r="D835"/>
  <c r="D804"/>
  <c r="D983"/>
  <c r="D905"/>
  <c r="D1013"/>
  <c r="D1077"/>
  <c r="D330"/>
  <c r="D327"/>
  <c r="D252"/>
  <c r="D20"/>
  <c r="D24"/>
  <c r="D904"/>
  <c r="D19"/>
  <c r="C24"/>
  <c r="C904"/>
  <c r="C19"/>
  <c r="C1222"/>
  <c r="D1191"/>
  <c r="D1230"/>
  <c r="D1229"/>
  <c r="D1218"/>
  <c r="D1188"/>
  <c r="D1215"/>
  <c r="D1222"/>
  <c r="D1185"/>
  <c r="C1191"/>
  <c r="C1188"/>
  <c r="C1215"/>
  <c r="C1218"/>
  <c r="C1230"/>
  <c r="C1229"/>
  <c r="C1185"/>
  <c r="D1189"/>
  <c r="D1216"/>
  <c r="D1186"/>
  <c r="C1189"/>
  <c r="C1216"/>
  <c r="C1186"/>
  <c r="C1152"/>
  <c r="D1136"/>
  <c r="D1135"/>
  <c r="D1130"/>
  <c r="D1128"/>
  <c r="C1130"/>
  <c r="C1136"/>
  <c r="C1135"/>
  <c r="C1128"/>
  <c r="D1131"/>
  <c r="D1129"/>
  <c r="C1131"/>
  <c r="C1129"/>
  <c r="C59"/>
  <c r="D58"/>
  <c r="C58"/>
  <c r="C643"/>
  <c r="C642"/>
  <c r="C25"/>
  <c r="C114"/>
  <c r="C149"/>
  <c r="C263"/>
  <c r="C340"/>
  <c r="C607"/>
  <c r="C804"/>
  <c r="C983"/>
  <c r="C905"/>
  <c r="C1013"/>
  <c r="C1077"/>
  <c r="C330"/>
  <c r="C327"/>
  <c r="C252"/>
  <c r="D903"/>
  <c r="D1167"/>
  <c r="C1167"/>
  <c r="C102"/>
  <c r="C1117"/>
  <c r="C1115"/>
  <c r="C1146"/>
  <c r="C1151"/>
  <c r="C1144"/>
  <c r="C1174"/>
  <c r="C1173"/>
  <c r="C1171"/>
  <c r="C1179"/>
  <c r="C1178"/>
  <c r="C1176"/>
  <c r="C1166"/>
  <c r="C1163"/>
  <c r="C1112"/>
  <c r="C14"/>
  <c r="C1239"/>
  <c r="C1238"/>
  <c r="C1235"/>
  <c r="C1232"/>
  <c r="C15"/>
  <c r="D1239"/>
  <c r="D1238"/>
  <c r="D1235"/>
  <c r="D1232"/>
  <c r="D1236"/>
  <c r="D1233"/>
  <c r="C1236"/>
  <c r="C1233"/>
  <c r="D15"/>
  <c r="D1234"/>
  <c r="C1234"/>
  <c r="D102"/>
  <c r="D1117"/>
  <c r="D1115"/>
  <c r="D1146"/>
  <c r="D1152"/>
  <c r="D1151"/>
  <c r="D1144"/>
  <c r="D1174"/>
  <c r="D1173"/>
  <c r="D1171"/>
  <c r="D1179"/>
  <c r="D1178"/>
  <c r="D1176"/>
  <c r="D1166"/>
  <c r="D1163"/>
  <c r="D1112"/>
  <c r="D14"/>
  <c r="D23"/>
  <c r="D1076"/>
  <c r="D1118"/>
  <c r="D1116"/>
  <c r="D1147"/>
  <c r="D1145"/>
  <c r="D1172"/>
  <c r="D1177"/>
  <c r="D1164"/>
  <c r="D1113"/>
  <c r="C23"/>
  <c r="C903"/>
  <c r="C1076"/>
  <c r="C1099"/>
  <c r="C1118"/>
  <c r="C1116"/>
  <c r="C1147"/>
  <c r="C1145"/>
  <c r="C1172"/>
  <c r="C1177"/>
  <c r="C1164"/>
  <c r="C1113"/>
  <c r="C1187"/>
  <c r="C1114"/>
  <c r="C1165"/>
  <c r="D1165"/>
  <c r="D1187"/>
  <c r="D1114"/>
  <c r="C91"/>
  <c r="C20"/>
  <c r="C18"/>
  <c r="C13"/>
  <c r="C12"/>
  <c r="D18"/>
  <c r="D13"/>
  <c r="D12"/>
</calcChain>
</file>

<file path=xl/sharedStrings.xml><?xml version="1.0" encoding="utf-8"?>
<sst xmlns="http://schemas.openxmlformats.org/spreadsheetml/2006/main" count="1516" uniqueCount="333">
  <si>
    <t>zakup usług remontowych</t>
  </si>
  <si>
    <t>wydatki inwestycyjne jednostek budżetowych</t>
  </si>
  <si>
    <t>wydatki na zakup i objęcie akcji, wniesienie wkładów do spółek prawa handlowego oraz na uzupełnienie funduszy statutowych banków państwowych i innych instytucji finansowych</t>
  </si>
  <si>
    <t>wydatki osobowe niezaliczone do wynagrodzeń</t>
  </si>
  <si>
    <t>wynagrodzenia osobowe pracowników</t>
  </si>
  <si>
    <t>wpłaty gmin na rzecz izb rolniczych w wysokości 2% uzyskanych wpłaywów z podatku rolnego</t>
  </si>
  <si>
    <t>składki na ubezpieczenia społeczne</t>
  </si>
  <si>
    <t>składki na Fundusz Pracy</t>
  </si>
  <si>
    <t>wynagrodzenie bezosobowe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</si>
  <si>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</si>
  <si>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</si>
  <si>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</si>
  <si>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</si>
  <si>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</si>
  <si>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kary i odszkodowania wypłacane na rzecz osób prawnych i innych jednostek organizacyjnych</t>
  </si>
  <si>
    <t>dotacja przedmiotowa z budżetu dla zakładu budżetowego</t>
  </si>
  <si>
    <t>dotacja celowa z budżetu na finansowanie lub dofinansowanie zadań zleconych do realizacji stowarzyszeniom</t>
  </si>
  <si>
    <t>wydatki na zakupy inwestycyjne jednostek budżetowych</t>
  </si>
  <si>
    <t>wpłaty jednostek samorządu terytorialnego do budżetu państwa</t>
  </si>
  <si>
    <t>zakup energii</t>
  </si>
  <si>
    <t>różne wydatki na rzecz osób fizycznych</t>
  </si>
  <si>
    <t>honoraria</t>
  </si>
  <si>
    <t>podróże służbowe krajowe</t>
  </si>
  <si>
    <t>podróże służbowe zagraniczne</t>
  </si>
  <si>
    <t>dodatkowe wynagrodzenie roczne</t>
  </si>
  <si>
    <t>wpłaty na Państwowy Fundusz Rehabilitacji Osób Niepełnosprawnych</t>
  </si>
  <si>
    <t>zakup pomocy naukowych, dydaktycznych i książek</t>
  </si>
  <si>
    <t>kary i odszkodowania wypłacane na rzecz osób fizycznych</t>
  </si>
  <si>
    <t>koszty postępowania sądowego i prokuratorskiego</t>
  </si>
  <si>
    <t>zakup usług zdrowotnych</t>
  </si>
  <si>
    <t>odpisy na zakładowy fundusz świadczeń socjalnych</t>
  </si>
  <si>
    <t>zakup usług dostępu do sieci Internet</t>
  </si>
  <si>
    <t>szkolenia pracowników niebędącymi członkami korpusu służby cywilnej</t>
  </si>
  <si>
    <t>dotacja celowa z budżetu na finansowanie lub dofinansowanie zadań zleconych do realizacji pozostałym jednostkom sektora finansów publicznych</t>
  </si>
  <si>
    <t>wynagrodzenia agencyjno - prowizyjne</t>
  </si>
  <si>
    <t>dotacje celowe przekazane dla powiatu na zadania bieżące realizowane na podstawie porozumień między jednostkami samorządu terytorialnego</t>
  </si>
  <si>
    <t>dotacje celowe przekazane dla powiatu na inwestycje i zakupy inwestycyjne realizowane na podstawie porozumień (umów) między jednostkami samorządu terytorialnego</t>
  </si>
  <si>
    <t>rezerwy</t>
  </si>
  <si>
    <t>dotacja podmiotowa z budżetu dla niepublicznej jednostki systemu oświaty</t>
  </si>
  <si>
    <t>dotacja podmiootowa z budżetu dla publicznej jednostki systemu oświaty prowadzonej przez osobę prawna inna niż jednostka samorządu terytorialnego lub przez osobe fizyczną</t>
  </si>
  <si>
    <t>stypendia dla uczniów</t>
  </si>
  <si>
    <t>skłądki na ubezpieczenie społeczne</t>
  </si>
  <si>
    <t>zakup środków żywności</t>
  </si>
  <si>
    <t>dotacja celowa z budżetu dla pozostałych jednostek zaliczanych do sektora finansów publicznych</t>
  </si>
  <si>
    <t>dotacja podmiotowa z budżetu dla jednostek niezaliczanych do sektora finansów publicznych</t>
  </si>
  <si>
    <t>świadczenia społeczne</t>
  </si>
  <si>
    <t>opłaty czynszowe za pomieszczenia biurowe</t>
  </si>
  <si>
    <t>składki na ubezpieczenia zdrowotne</t>
  </si>
  <si>
    <t>zakup usług przez jednostki samorządu terytorialnego od innych jednostek samorządu terytorialnego</t>
  </si>
  <si>
    <t>opłaty na rzecz budżetów jednostek samorządu terytorialnego</t>
  </si>
  <si>
    <t>dotacja podmiotowa z budżetu dla samorządowej instytucji kultury</t>
  </si>
  <si>
    <t>zakup usług obejmujących tłumaczenia</t>
  </si>
  <si>
    <t>Dział 010</t>
  </si>
  <si>
    <t>Rolnictwo i łowiectwo</t>
  </si>
  <si>
    <t>Rozdz. 01010</t>
  </si>
  <si>
    <t>Infrastruktura wodociągowa i sanitacyjna wsi</t>
  </si>
  <si>
    <t>Rozdz. 01095</t>
  </si>
  <si>
    <t>Pozostała działalność</t>
  </si>
  <si>
    <t>Dział 600</t>
  </si>
  <si>
    <t>Transport i łączność</t>
  </si>
  <si>
    <t>Rozdz. 60004</t>
  </si>
  <si>
    <t>Lokalny transport zbiorowy</t>
  </si>
  <si>
    <t>Rozdz. 60016</t>
  </si>
  <si>
    <t>Drogi publiczne gminne</t>
  </si>
  <si>
    <t>Rozdz. 60017</t>
  </si>
  <si>
    <t>Drogi wewnętrzne</t>
  </si>
  <si>
    <t>Dział 630</t>
  </si>
  <si>
    <t>Turystyka</t>
  </si>
  <si>
    <t>Rozdz. 63003</t>
  </si>
  <si>
    <t>Zadania w zakresie upowszechniania turystyki</t>
  </si>
  <si>
    <t>Rozdz. 63095</t>
  </si>
  <si>
    <t>Dział 700</t>
  </si>
  <si>
    <t>Gospodarka mieszkaniowa</t>
  </si>
  <si>
    <t>Rozdz. 70004</t>
  </si>
  <si>
    <t>Różne jednostki obsługi gospodarki mieszkaniowej</t>
  </si>
  <si>
    <t>Rozdz. 70005</t>
  </si>
  <si>
    <t>Gospodarka gruntami i nieruchomościami</t>
  </si>
  <si>
    <t>Rozdz. 70095</t>
  </si>
  <si>
    <t>Dział 710</t>
  </si>
  <si>
    <t>Działalność usługowa</t>
  </si>
  <si>
    <t>Rozdz. 71004</t>
  </si>
  <si>
    <t>Plany zagospodarowania przestrzennego</t>
  </si>
  <si>
    <t>Rozdz. 71014</t>
  </si>
  <si>
    <t>Opracowania geodezyjne i kartograficzne</t>
  </si>
  <si>
    <t>Dział 750</t>
  </si>
  <si>
    <t>Administracja publiczna</t>
  </si>
  <si>
    <t>Rozdz. 75011</t>
  </si>
  <si>
    <t>Urzędy wojewódzkie</t>
  </si>
  <si>
    <t>Rozdz. 75022</t>
  </si>
  <si>
    <t>Rady gmin</t>
  </si>
  <si>
    <t>Rozdz. 75023</t>
  </si>
  <si>
    <t>Urzędy gmin</t>
  </si>
  <si>
    <t>Rozdz. 75095</t>
  </si>
  <si>
    <t>Dział 751</t>
  </si>
  <si>
    <t>Rozdz. 75101</t>
  </si>
  <si>
    <t>Urzędy naczelnych organów władzy państwowej, kontroli i ochrony prawa</t>
  </si>
  <si>
    <t>Dział 754</t>
  </si>
  <si>
    <t>Bezpieczeństwo publiczne i ochrona przeciwpożarowa</t>
  </si>
  <si>
    <t>Rozdz. 75412</t>
  </si>
  <si>
    <t>Ochotnicze straże pożarne</t>
  </si>
  <si>
    <t>Rozdz. 75414</t>
  </si>
  <si>
    <t>Obrona cywilna</t>
  </si>
  <si>
    <t>Rozdz. 75416</t>
  </si>
  <si>
    <t>Dział 756</t>
  </si>
  <si>
    <t>Dochody od osób prawnych, od osób fizycznych i od innych jednostek nieposiadających osobowości prawnej oraz wydatki związane z ich poborem</t>
  </si>
  <si>
    <t>Rozdz. 75647</t>
  </si>
  <si>
    <t>Pobór podatków i opłat i niepodatkowych należności budżetowych</t>
  </si>
  <si>
    <t>Dział 757</t>
  </si>
  <si>
    <t>Obsługa długu publicznego</t>
  </si>
  <si>
    <t>Rozdz. 75702</t>
  </si>
  <si>
    <t>Obsługa papierów wartościowych, kredytów i pożyczek jednostek samorządu terytorialnego</t>
  </si>
  <si>
    <t>Dzia 758</t>
  </si>
  <si>
    <t>Różne rozliczenia</t>
  </si>
  <si>
    <t>Rozdz. 75809</t>
  </si>
  <si>
    <t>Rozliczenia między jednostkami samorządyu terytorialnego</t>
  </si>
  <si>
    <t>Rozdz. 75818</t>
  </si>
  <si>
    <t>Rezerwy ogólne i celowe</t>
  </si>
  <si>
    <t>Dział 801</t>
  </si>
  <si>
    <t>Oświata i wychowanie</t>
  </si>
  <si>
    <t>Rozdz. 80101</t>
  </si>
  <si>
    <t>Szkoły podstawowe</t>
  </si>
  <si>
    <t>Rozdz. 80103</t>
  </si>
  <si>
    <t>Oddziały przedszkolne w szkołach podstawowych</t>
  </si>
  <si>
    <t>Rozdz. 80104</t>
  </si>
  <si>
    <t>Przedszkola</t>
  </si>
  <si>
    <t>Rozdz. 80110</t>
  </si>
  <si>
    <t>Gimnazja</t>
  </si>
  <si>
    <t>Rozdz. 80113</t>
  </si>
  <si>
    <t>Dowożenie uczniów do szkół</t>
  </si>
  <si>
    <t>Rozdz. 80114</t>
  </si>
  <si>
    <t>Zespoły obsługi ekonomiczno - administracyjnej szkół</t>
  </si>
  <si>
    <t>Rozdz. 80146</t>
  </si>
  <si>
    <t>Dokształcanie i doskonalenie nauczycieli</t>
  </si>
  <si>
    <t>Dział 803</t>
  </si>
  <si>
    <t>Szkolnictwo wyższe</t>
  </si>
  <si>
    <t>Rozdz. 80309</t>
  </si>
  <si>
    <t>Pomoc materialna dla studentów i doktorantów</t>
  </si>
  <si>
    <t>Dział 851</t>
  </si>
  <si>
    <t>Ochrona zdrowia</t>
  </si>
  <si>
    <t>Przeciwdziałanie alkoholizmowi</t>
  </si>
  <si>
    <t>Rozdz. 85154</t>
  </si>
  <si>
    <t>Rozdz. 85195</t>
  </si>
  <si>
    <t>Dział 852</t>
  </si>
  <si>
    <t>Pomoc społeczna</t>
  </si>
  <si>
    <t>Rozdz. 85202</t>
  </si>
  <si>
    <t>Domy pomocy społecznej</t>
  </si>
  <si>
    <t>Rozdz. 85203</t>
  </si>
  <si>
    <t>Ośrodki wsparcia</t>
  </si>
  <si>
    <t>Rozdz. 85212</t>
  </si>
  <si>
    <t>Świadczenia rodzinne, zaliczka alimentacyjna oraz składki na ubezpieczenia emerytalne i rentowe z ubezpieczenia społecznego</t>
  </si>
  <si>
    <t>Rozdz. 85213</t>
  </si>
  <si>
    <t>Składki na ubezpieczenie zdrowotne opłacane za osoby pobierające niektóre świadczenia z pomocy społecznej oraz niektóre świadczenia rodzinne</t>
  </si>
  <si>
    <t>Rozdz. 85214</t>
  </si>
  <si>
    <t>Zasiłki i pomoc w naturze oraz składki na ubezpieczenie emerytalne i rentowe</t>
  </si>
  <si>
    <t>Rozdz. 85215</t>
  </si>
  <si>
    <t>Dodatki mieszkaniowe</t>
  </si>
  <si>
    <t>Rozdz. 85219</t>
  </si>
  <si>
    <t>Ośrodki pomocy społecznej</t>
  </si>
  <si>
    <t>Rozdz. 85228</t>
  </si>
  <si>
    <t>Usługi opiekuńcze i specjalistyczne usługi opiekuńcze</t>
  </si>
  <si>
    <t>Rozdz. 85295</t>
  </si>
  <si>
    <t>Dział 853</t>
  </si>
  <si>
    <t>Pozostałe zadania w zakresie polityki społecznej</t>
  </si>
  <si>
    <t>Rozdz. 85305</t>
  </si>
  <si>
    <t>Żłobki</t>
  </si>
  <si>
    <t>Rozdz. 85395</t>
  </si>
  <si>
    <t>Dział 854</t>
  </si>
  <si>
    <t>Edukacyjna opieka wychowawcza</t>
  </si>
  <si>
    <t>Rozdz. 85401</t>
  </si>
  <si>
    <t>Świetlice szkolne</t>
  </si>
  <si>
    <t>Rozdz. 85415</t>
  </si>
  <si>
    <t>Pomoc materialna dla uczniów</t>
  </si>
  <si>
    <t>Dział 900</t>
  </si>
  <si>
    <t>Gospodarka komunalna i ochrona środowiska</t>
  </si>
  <si>
    <t>Rozdz. 90001</t>
  </si>
  <si>
    <t>Gospodarka ściekowa i ochrona wód</t>
  </si>
  <si>
    <t>Rozdz. 90002</t>
  </si>
  <si>
    <t>Gospodarka odpadami</t>
  </si>
  <si>
    <t>Rozdz. 90003</t>
  </si>
  <si>
    <t>Oczyszczanie miast i wsi</t>
  </si>
  <si>
    <t>Rozdz. 90004</t>
  </si>
  <si>
    <t>Utrzymanie zieleni w miastach i gminach</t>
  </si>
  <si>
    <t>Schroniska dla zwierząt</t>
  </si>
  <si>
    <t>Rozdz. 90015</t>
  </si>
  <si>
    <t>Oświetlenie ulic, placów i dróg</t>
  </si>
  <si>
    <t>Rozdz. 90017</t>
  </si>
  <si>
    <t>Zakłady gospodarki komunalnej</t>
  </si>
  <si>
    <t>Rozdz. 90095</t>
  </si>
  <si>
    <t>Pozostala działalność</t>
  </si>
  <si>
    <t>Dział 921</t>
  </si>
  <si>
    <t>Kultura i ochrona dziedzictwa narodowego</t>
  </si>
  <si>
    <t>Rozdz. 92105</t>
  </si>
  <si>
    <t>Pozostałe zadania w zakresie kultury</t>
  </si>
  <si>
    <t>Rozdz. 92109</t>
  </si>
  <si>
    <t>Domy i ośrodki kultury, świetlice i kluby</t>
  </si>
  <si>
    <t>Rozdz. 92116</t>
  </si>
  <si>
    <t>Biblioteki</t>
  </si>
  <si>
    <t>Rozdz. 92120</t>
  </si>
  <si>
    <t>Ochrona zabytków i opieka nad zabytkami</t>
  </si>
  <si>
    <t>Rozdz. 92195</t>
  </si>
  <si>
    <t>Dział 926</t>
  </si>
  <si>
    <t>Rozdz. 92601</t>
  </si>
  <si>
    <t>Obiekty sportowe</t>
  </si>
  <si>
    <t>Rozdz. 92604</t>
  </si>
  <si>
    <t>Instytucje kultury fizycznej</t>
  </si>
  <si>
    <t>Rozdz. 92605</t>
  </si>
  <si>
    <t>Rozdz. 92695</t>
  </si>
  <si>
    <t>Rozdz. 01030</t>
  </si>
  <si>
    <t>Izby rolnicze</t>
  </si>
  <si>
    <t>Rozdz. 80195</t>
  </si>
  <si>
    <t>Urzędy naczelnych organów władzy państwowej, kontroli i ochrony prawa oraz sądownictwa</t>
  </si>
  <si>
    <t>Wydatki budżetowe ogółem</t>
  </si>
  <si>
    <t>w tym:</t>
  </si>
  <si>
    <t>bieżące</t>
  </si>
  <si>
    <t>wydatki bieżące</t>
  </si>
  <si>
    <t>wydatki majątkowe</t>
  </si>
  <si>
    <t>inwestycje</t>
  </si>
  <si>
    <t>Rozdz. 90013</t>
  </si>
  <si>
    <t>Dział - rozdział - paragraf - nazwa</t>
  </si>
  <si>
    <t>rezerwa ogólna</t>
  </si>
  <si>
    <t>rezerwa celowa</t>
  </si>
  <si>
    <t>inwestycyjne</t>
  </si>
  <si>
    <t>wynagrodzenia bezosobowe</t>
  </si>
  <si>
    <t>Rozdz. 75075</t>
  </si>
  <si>
    <t>Promocja jednostek samorządu terytorialnego</t>
  </si>
  <si>
    <t>Urzędny naczelnych organów władzy państwowej, kontroli i ochrony prawa oraz sądownictwa</t>
  </si>
  <si>
    <t xml:space="preserve">Urzędny naczelnych organów władzy państwowej, kontroli i ochrony prawa </t>
  </si>
  <si>
    <t>składki na ubezpieczenie społeczne</t>
  </si>
  <si>
    <t>Wynagrodzenia bezosobowe</t>
  </si>
  <si>
    <t>zakup leków, wyrobów medycznych i produktów biobójczych</t>
  </si>
  <si>
    <t>podatek od nieruchomości</t>
  </si>
  <si>
    <t>Rozdz. 85153</t>
  </si>
  <si>
    <t>zwalczanie narkomanii</t>
  </si>
  <si>
    <t>szkolenia pracowników niebędących członkami korpusu służby cywilnej</t>
  </si>
  <si>
    <t>pozostałe podatki na rzecz budżetów jednostek samorządu terytorialnego</t>
  </si>
  <si>
    <t>dotacja podmiotowa z budżetu dla pozostałych jednostek niezaliczanych do sektora finansów publicznych</t>
  </si>
  <si>
    <t>wydatki osobowe niezaliczane do wynagrodzeń</t>
  </si>
  <si>
    <t>dodatkowe wynagrodzenia roczne</t>
  </si>
  <si>
    <t>opłata z tytułu zakupu usług telekomunikacyjnych telefonii stacjonarnej</t>
  </si>
  <si>
    <t>odpis na zakładowy fundusz świadczeń socjalnych</t>
  </si>
  <si>
    <t>Składki na ubezpieczenie zdrowotne opłacane za osoby pobierające niektóre świadczenia z pomocy społecznej, niektóre oraz niektóre świadczenia rodzinne oraz zan osoby uczestniczące w zajęciach w centrum integracji społecznej</t>
  </si>
  <si>
    <t xml:space="preserve">składki na ubezpieczenie zdrowotne </t>
  </si>
  <si>
    <t>Składki na Fundusz Pracy</t>
  </si>
  <si>
    <t>inne formy pomocy dla uczniów</t>
  </si>
  <si>
    <t>Rozdz. 85419</t>
  </si>
  <si>
    <t>Ośrodki rewalidacyjno - wychowawcze</t>
  </si>
  <si>
    <t xml:space="preserve">wynagrodzenia osobowe pracowników </t>
  </si>
  <si>
    <t xml:space="preserve">składki na ubezpieczenia społeczne </t>
  </si>
  <si>
    <t>dotacje celowe z budżetu na finansowanie lub dofinansowanie kosztów realizacji inwestycji i zakupów inwestycyjnych zakładów budżetowych</t>
  </si>
  <si>
    <t>Rozdz. 85404</t>
  </si>
  <si>
    <t>w tym: zadania zlecone</t>
  </si>
  <si>
    <t>opłata za administrowanie i czynsze za budynki, lokale i pomieszczenia garażowe</t>
  </si>
  <si>
    <t>wydatki majątkowe w tym:</t>
  </si>
  <si>
    <t>majątkowe bez inwestycyjnych</t>
  </si>
  <si>
    <t>wydatki majątkowe bez inwestycjnych</t>
  </si>
  <si>
    <t>wydatki majątkowe bez inwestycyjnych</t>
  </si>
  <si>
    <t>2</t>
  </si>
  <si>
    <t>3</t>
  </si>
  <si>
    <t xml:space="preserve">zadania własne </t>
  </si>
  <si>
    <t>zadania zlecone</t>
  </si>
  <si>
    <t>Inwestycyjne</t>
  </si>
  <si>
    <t>Rozdz. 01008</t>
  </si>
  <si>
    <t>Melioracje wodne</t>
  </si>
  <si>
    <t>Dział 752</t>
  </si>
  <si>
    <t>Obrona narodowa</t>
  </si>
  <si>
    <t>Rozdz. 75212</t>
  </si>
  <si>
    <t>Pozostałe wydatki obronne</t>
  </si>
  <si>
    <t>opłaty na rzecz budżetu państwa</t>
  </si>
  <si>
    <t>różnice kursowe</t>
  </si>
  <si>
    <t>stypendia i zasiłki dla studentów</t>
  </si>
  <si>
    <t>dotacja celowa z budżetu na finansowanie lub dofinansowanie zadań zleconych do realizacji fundacjom</t>
  </si>
  <si>
    <t>opłaty z tytułu usług telekomunikacyjnych telefonii komórkowej</t>
  </si>
  <si>
    <t>zakup usług remotowo - konserwatorskich dotyczących obiektów zabytkowych będących w użytkowaniu jednostek budżetowych</t>
  </si>
  <si>
    <t>Rozdz. 75495</t>
  </si>
  <si>
    <t>Dotacja celowa z budżetu na finansowanie lub dofinansowanie zadań zleconych do realizacji pozostałym jednostkom niezaliczanym do sektora finansów publicznych</t>
  </si>
  <si>
    <t>pozostałe odsetki</t>
  </si>
  <si>
    <t>składki na ubezpieczenie zdrowotne</t>
  </si>
  <si>
    <t>zadania powierzone</t>
  </si>
  <si>
    <t>Zadania własne, zlecone i powierzone ogółem</t>
  </si>
  <si>
    <t>w tym: zadania powierzone</t>
  </si>
  <si>
    <t>Rozdz. 85216</t>
  </si>
  <si>
    <t>Zasiłki stałe</t>
  </si>
  <si>
    <t>wpłaty jednostek na fundusz celowy</t>
  </si>
  <si>
    <t>dotacje celowe z budżetu na finansowanie lub dofinansowanie prac remontowych i konserwatorskich obiektów zabytkowych, przekazane jednostkom niezaliczanym do sektora finansów publicznych</t>
  </si>
  <si>
    <t>Wypłaty z tytułu gwarancji i poręczeń</t>
  </si>
  <si>
    <t>wpłaty z tytułu gwarancji i poręczeń</t>
  </si>
  <si>
    <t xml:space="preserve">Załącznik Nr 2 </t>
  </si>
  <si>
    <t>Rozdz. 75056</t>
  </si>
  <si>
    <t>Spis powszechny i inne</t>
  </si>
  <si>
    <t>Rozdz. 75107</t>
  </si>
  <si>
    <t>Wybory Prezydenta Rzeczypospolitej Polskiej</t>
  </si>
  <si>
    <t>Rozdz. 75109</t>
  </si>
  <si>
    <t>Wybory do rad gmin, rad powiatów i sejmików województw, wybory wójtów, burmistrzów i prezydentów miast oraz referenda gminne, powiatowe i wojewódzkie</t>
  </si>
  <si>
    <t>Rozdz. 80148</t>
  </si>
  <si>
    <t>Stołówki szkolne i przedszkolne</t>
  </si>
  <si>
    <t>opłaty z tytułu zakupu usług telekomunikacyjnych świadczonych w stacjonarnej publicznej sieci telefonicznej</t>
  </si>
  <si>
    <t>zwrot dotacji oraz płatności, w tym wykorzystanych niezgodnie z przeznaczeniem lub wykorzystanych naruszeniem procedur, o których mowa w art. 184 ustawy, pobranych nienależnie lub w nadmiernej wysokości</t>
  </si>
  <si>
    <t>Rozdz. 85231</t>
  </si>
  <si>
    <t>Pomoc dla cudzoziemców</t>
  </si>
  <si>
    <t>Rozdz. 85278</t>
  </si>
  <si>
    <t>Usuwanie skutków klęsk żywiołowych</t>
  </si>
  <si>
    <t>Dotacja celowa na pomoc finansową udzielaną mi ędzy jednostkami samorządu terytorialnego na dofinansowanie własnych zadań bieżących</t>
  </si>
  <si>
    <t>wydatki na zakupy i objęcie akcji,  wniesienie wkładów do spółek prawa handlowego oraz na uzupełnienie funduszy statutowych banków państwowych i innych instytucji finansowych</t>
  </si>
  <si>
    <t>Rozdz. 90005</t>
  </si>
  <si>
    <t>Ochrona powietrza atmosferycznego i klimatu</t>
  </si>
  <si>
    <t>Rozdz. 90006</t>
  </si>
  <si>
    <t>Ochrona gleby i wód podziemnych</t>
  </si>
  <si>
    <t>Rozdz. 90008</t>
  </si>
  <si>
    <t>Ochrona różnorodności biologicznej i krajobrazu</t>
  </si>
  <si>
    <t>Rozdz. 90010</t>
  </si>
  <si>
    <t>Działalność badawczo - rozwojowa</t>
  </si>
  <si>
    <t>Plan na 2010r.                   po zmianach                     (na 30.09.2010r.)</t>
  </si>
  <si>
    <t>Planowane wydatki na 2011r.</t>
  </si>
  <si>
    <t>Planowane wydatki budżetowe na 2011 rok</t>
  </si>
  <si>
    <t>Rozdz. 85205</t>
  </si>
  <si>
    <t>Zadania w zakresie przeciwdziałania przemocy w rodzinie</t>
  </si>
  <si>
    <t>dotacje celowe z budżetu na finansowanie lub dofinansowanie kosztów realizacji inwestycji i zakupów inwestycyjnych jednostek nie zaliczanych do sektora finansów publicznych</t>
  </si>
  <si>
    <t>opłaty z tytułu zakupu usług telekomunikacyjnych świadczonych w ruchomej publicznej sieci telefonicznej</t>
  </si>
  <si>
    <t>zwrot dotacji oraz płatności, w tym wykorzystanych niezgodnie z przeznaczeniem lub wykorzystanych z naruszeniem procedur, o których mowa w art.. 184 ustawy, pobranych nienależnie lub w nadmiernej wysokości</t>
  </si>
  <si>
    <t>odsetki od samorządowych papierów wartościowych lub zaciągniętych przez jednostkę samorządu terytorialnego kredytów i pożyczek</t>
  </si>
  <si>
    <t>wydatki bieżące w tym:</t>
  </si>
  <si>
    <t>- wnagrodzenia i składki od nich naliczane</t>
  </si>
  <si>
    <t>- wydatki związane z realizacją zadań statutowych</t>
  </si>
  <si>
    <t>wydatki bieżące bez zleconych</t>
  </si>
  <si>
    <t>Wczesne wspomaganie rozwoju dziecka</t>
  </si>
  <si>
    <t xml:space="preserve">Rady Miejskiej w Nysie </t>
  </si>
  <si>
    <t xml:space="preserve">Kultura fizyczna </t>
  </si>
  <si>
    <t>Straż gminna (miejska)</t>
  </si>
  <si>
    <t xml:space="preserve">Zadania w zakresie kultury fizycznej </t>
  </si>
  <si>
    <t>Rozdz. 80106</t>
  </si>
  <si>
    <t>Inne formy wychowania przedszkolnego</t>
  </si>
  <si>
    <t>do uchwały Nr IV/23/11</t>
  </si>
  <si>
    <t>z dnia 31 stycznia 2011r.</t>
  </si>
</sst>
</file>

<file path=xl/styles.xml><?xml version="1.0" encoding="utf-8"?>
<styleSheet xmlns="http://schemas.openxmlformats.org/spreadsheetml/2006/main">
  <fonts count="3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21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Georgia"/>
      <family val="1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60"/>
      <name val="Georgia"/>
      <family val="1"/>
      <charset val="238"/>
    </font>
    <font>
      <sz val="10"/>
      <color indexed="60"/>
      <name val="Arial"/>
      <family val="2"/>
      <charset val="238"/>
    </font>
    <font>
      <b/>
      <sz val="10"/>
      <color indexed="12"/>
      <name val="Georgia"/>
      <family val="1"/>
      <charset val="238"/>
    </font>
    <font>
      <b/>
      <sz val="10"/>
      <color indexed="21"/>
      <name val="Georgia"/>
      <family val="1"/>
      <charset val="238"/>
    </font>
    <font>
      <b/>
      <sz val="10"/>
      <color indexed="60"/>
      <name val="Arial"/>
      <family val="2"/>
      <charset val="238"/>
    </font>
    <font>
      <b/>
      <sz val="12"/>
      <name val="Georgia"/>
      <family val="1"/>
      <charset val="238"/>
    </font>
    <font>
      <b/>
      <sz val="16"/>
      <name val="Georgia"/>
      <family val="1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color indexed="6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21"/>
      <name val="Arial"/>
      <family val="2"/>
      <charset val="238"/>
    </font>
    <font>
      <i/>
      <sz val="10"/>
      <color indexed="60"/>
      <name val="Arial"/>
      <family val="2"/>
      <charset val="238"/>
    </font>
    <font>
      <sz val="10"/>
      <name val="Arial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/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5" fillId="0" borderId="0" xfId="0" applyFont="1"/>
    <xf numFmtId="49" fontId="5" fillId="0" borderId="1" xfId="0" applyNumberFormat="1" applyFont="1" applyBorder="1" applyAlignment="1">
      <alignment vertical="center" wrapText="1"/>
    </xf>
    <xf numFmtId="0" fontId="6" fillId="0" borderId="0" xfId="0" applyFont="1"/>
    <xf numFmtId="4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/>
    <xf numFmtId="0" fontId="9" fillId="0" borderId="0" xfId="0" applyFont="1"/>
    <xf numFmtId="49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/>
    <xf numFmtId="0" fontId="10" fillId="0" borderId="0" xfId="0" applyFont="1"/>
    <xf numFmtId="49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/>
    <xf numFmtId="0" fontId="11" fillId="0" borderId="0" xfId="0" applyFont="1"/>
    <xf numFmtId="0" fontId="12" fillId="0" borderId="0" xfId="0" applyFont="1"/>
    <xf numFmtId="49" fontId="0" fillId="0" borderId="2" xfId="0" applyNumberFormat="1" applyBorder="1" applyAlignment="1">
      <alignment vertical="center" wrapText="1"/>
    </xf>
    <xf numFmtId="4" fontId="0" fillId="0" borderId="2" xfId="0" applyNumberFormat="1" applyBorder="1"/>
    <xf numFmtId="49" fontId="11" fillId="0" borderId="3" xfId="0" applyNumberFormat="1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/>
    <xf numFmtId="4" fontId="3" fillId="2" borderId="4" xfId="0" applyNumberFormat="1" applyFont="1" applyFill="1" applyBorder="1"/>
    <xf numFmtId="49" fontId="10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/>
    <xf numFmtId="49" fontId="3" fillId="3" borderId="4" xfId="0" applyNumberFormat="1" applyFont="1" applyFill="1" applyBorder="1" applyAlignment="1">
      <alignment vertical="center" wrapText="1"/>
    </xf>
    <xf numFmtId="4" fontId="3" fillId="3" borderId="4" xfId="0" applyNumberFormat="1" applyFont="1" applyFill="1" applyBorder="1"/>
    <xf numFmtId="49" fontId="5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/>
    <xf numFmtId="49" fontId="9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/>
    <xf numFmtId="4" fontId="7" fillId="3" borderId="4" xfId="0" applyNumberFormat="1" applyFont="1" applyFill="1" applyBorder="1"/>
    <xf numFmtId="49" fontId="12" fillId="0" borderId="3" xfId="0" applyNumberFormat="1" applyFont="1" applyBorder="1" applyAlignment="1">
      <alignment vertical="center" wrapText="1"/>
    </xf>
    <xf numFmtId="4" fontId="12" fillId="0" borderId="3" xfId="0" applyNumberFormat="1" applyFont="1" applyBorder="1"/>
    <xf numFmtId="49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9" fontId="12" fillId="0" borderId="5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0" xfId="0" applyFont="1" applyFill="1"/>
    <xf numFmtId="49" fontId="10" fillId="0" borderId="3" xfId="0" applyNumberFormat="1" applyFont="1" applyBorder="1" applyAlignment="1">
      <alignment vertical="center" wrapText="1"/>
    </xf>
    <xf numFmtId="4" fontId="10" fillId="0" borderId="3" xfId="0" applyNumberFormat="1" applyFont="1" applyBorder="1"/>
    <xf numFmtId="4" fontId="19" fillId="4" borderId="6" xfId="0" applyNumberFormat="1" applyFont="1" applyFill="1" applyBorder="1"/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0" fillId="0" borderId="7" xfId="0" applyFont="1" applyFill="1" applyBorder="1" applyAlignment="1">
      <alignment vertical="top"/>
    </xf>
    <xf numFmtId="0" fontId="21" fillId="0" borderId="0" xfId="0" applyFont="1" applyFill="1"/>
    <xf numFmtId="0" fontId="22" fillId="0" borderId="7" xfId="0" applyFont="1" applyFill="1" applyBorder="1" applyAlignment="1">
      <alignment vertical="top"/>
    </xf>
    <xf numFmtId="0" fontId="5" fillId="0" borderId="0" xfId="0" applyFont="1" applyFill="1"/>
    <xf numFmtId="0" fontId="20" fillId="0" borderId="4" xfId="0" applyFont="1" applyFill="1" applyBorder="1" applyAlignment="1">
      <alignment vertical="top"/>
    </xf>
    <xf numFmtId="4" fontId="20" fillId="0" borderId="4" xfId="0" applyNumberFormat="1" applyFont="1" applyFill="1" applyBorder="1"/>
    <xf numFmtId="0" fontId="22" fillId="0" borderId="4" xfId="0" applyFont="1" applyFill="1" applyBorder="1" applyAlignment="1">
      <alignment vertical="top"/>
    </xf>
    <xf numFmtId="4" fontId="22" fillId="0" borderId="4" xfId="0" applyNumberFormat="1" applyFont="1" applyFill="1" applyBorder="1"/>
    <xf numFmtId="0" fontId="3" fillId="2" borderId="6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49" fontId="12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" fontId="8" fillId="0" borderId="3" xfId="0" applyNumberFormat="1" applyFont="1" applyBorder="1"/>
    <xf numFmtId="49" fontId="8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/>
    <xf numFmtId="4" fontId="16" fillId="0" borderId="4" xfId="0" applyNumberFormat="1" applyFont="1" applyFill="1" applyBorder="1"/>
    <xf numFmtId="49" fontId="13" fillId="0" borderId="1" xfId="0" applyNumberFormat="1" applyFont="1" applyFill="1" applyBorder="1" applyAlignment="1">
      <alignment vertical="center" wrapText="1"/>
    </xf>
    <xf numFmtId="4" fontId="0" fillId="0" borderId="13" xfId="0" applyNumberFormat="1" applyBorder="1"/>
    <xf numFmtId="4" fontId="0" fillId="0" borderId="14" xfId="0" applyNumberFormat="1" applyBorder="1"/>
    <xf numFmtId="4" fontId="5" fillId="0" borderId="14" xfId="0" applyNumberFormat="1" applyFont="1" applyBorder="1"/>
    <xf numFmtId="4" fontId="3" fillId="2" borderId="15" xfId="0" applyNumberFormat="1" applyFont="1" applyFill="1" applyBorder="1"/>
    <xf numFmtId="4" fontId="12" fillId="0" borderId="16" xfId="0" applyNumberFormat="1" applyFont="1" applyBorder="1"/>
    <xf numFmtId="4" fontId="10" fillId="0" borderId="14" xfId="0" applyNumberFormat="1" applyFont="1" applyBorder="1"/>
    <xf numFmtId="4" fontId="7" fillId="3" borderId="15" xfId="0" applyNumberFormat="1" applyFont="1" applyFill="1" applyBorder="1"/>
    <xf numFmtId="4" fontId="10" fillId="0" borderId="13" xfId="0" applyNumberFormat="1" applyFont="1" applyBorder="1"/>
    <xf numFmtId="4" fontId="2" fillId="0" borderId="13" xfId="0" applyNumberFormat="1" applyFont="1" applyBorder="1"/>
    <xf numFmtId="4" fontId="5" fillId="0" borderId="13" xfId="0" applyNumberFormat="1" applyFont="1" applyBorder="1"/>
    <xf numFmtId="4" fontId="3" fillId="3" borderId="15" xfId="0" applyNumberFormat="1" applyFont="1" applyFill="1" applyBorder="1"/>
    <xf numFmtId="4" fontId="13" fillId="0" borderId="13" xfId="0" applyNumberFormat="1" applyFont="1" applyFill="1" applyBorder="1"/>
    <xf numFmtId="4" fontId="1" fillId="0" borderId="13" xfId="0" applyNumberFormat="1" applyFont="1" applyFill="1" applyBorder="1"/>
    <xf numFmtId="4" fontId="12" fillId="0" borderId="17" xfId="0" applyNumberFormat="1" applyFont="1" applyBorder="1"/>
    <xf numFmtId="4" fontId="7" fillId="2" borderId="15" xfId="0" applyNumberFormat="1" applyFont="1" applyFill="1" applyBorder="1"/>
    <xf numFmtId="4" fontId="8" fillId="0" borderId="16" xfId="0" applyNumberFormat="1" applyFont="1" applyBorder="1"/>
    <xf numFmtId="4" fontId="24" fillId="0" borderId="16" xfId="0" applyNumberFormat="1" applyFont="1" applyFill="1" applyBorder="1"/>
    <xf numFmtId="4" fontId="2" fillId="0" borderId="13" xfId="0" applyNumberFormat="1" applyFont="1" applyFill="1" applyBorder="1"/>
    <xf numFmtId="4" fontId="2" fillId="0" borderId="14" xfId="0" applyNumberFormat="1" applyFont="1" applyFill="1" applyBorder="1"/>
    <xf numFmtId="4" fontId="9" fillId="0" borderId="13" xfId="0" applyNumberFormat="1" applyFont="1" applyBorder="1"/>
    <xf numFmtId="4" fontId="21" fillId="0" borderId="16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4" fontId="10" fillId="0" borderId="13" xfId="0" applyNumberFormat="1" applyFont="1" applyFill="1" applyBorder="1"/>
    <xf numFmtId="4" fontId="5" fillId="0" borderId="18" xfId="0" applyNumberFormat="1" applyFont="1" applyBorder="1"/>
    <xf numFmtId="4" fontId="7" fillId="3" borderId="19" xfId="0" applyNumberFormat="1" applyFont="1" applyFill="1" applyBorder="1"/>
    <xf numFmtId="4" fontId="3" fillId="3" borderId="19" xfId="0" applyNumberFormat="1" applyFont="1" applyFill="1" applyBorder="1"/>
    <xf numFmtId="4" fontId="10" fillId="0" borderId="16" xfId="0" applyNumberFormat="1" applyFont="1" applyBorder="1"/>
    <xf numFmtId="4" fontId="2" fillId="0" borderId="16" xfId="0" applyNumberFormat="1" applyFont="1" applyBorder="1"/>
    <xf numFmtId="4" fontId="3" fillId="3" borderId="20" xfId="0" applyNumberFormat="1" applyFont="1" applyFill="1" applyBorder="1"/>
    <xf numFmtId="4" fontId="12" fillId="0" borderId="21" xfId="0" applyNumberFormat="1" applyFont="1" applyBorder="1"/>
    <xf numFmtId="4" fontId="2" fillId="0" borderId="14" xfId="0" applyNumberFormat="1" applyFont="1" applyBorder="1"/>
    <xf numFmtId="4" fontId="0" fillId="0" borderId="16" xfId="0" applyNumberFormat="1" applyBorder="1"/>
    <xf numFmtId="4" fontId="3" fillId="2" borderId="19" xfId="0" applyNumberFormat="1" applyFont="1" applyFill="1" applyBorder="1"/>
    <xf numFmtId="4" fontId="3" fillId="0" borderId="16" xfId="0" applyNumberFormat="1" applyFont="1" applyFill="1" applyBorder="1"/>
    <xf numFmtId="4" fontId="9" fillId="0" borderId="16" xfId="0" applyNumberFormat="1" applyFont="1" applyBorder="1"/>
    <xf numFmtId="4" fontId="6" fillId="0" borderId="13" xfId="0" applyNumberFormat="1" applyFont="1" applyBorder="1"/>
    <xf numFmtId="4" fontId="25" fillId="5" borderId="15" xfId="0" applyNumberFormat="1" applyFont="1" applyFill="1" applyBorder="1" applyAlignment="1">
      <alignment horizontal="center" vertical="center"/>
    </xf>
    <xf numFmtId="4" fontId="20" fillId="0" borderId="20" xfId="0" applyNumberFormat="1" applyFont="1" applyFill="1" applyBorder="1"/>
    <xf numFmtId="4" fontId="22" fillId="0" borderId="20" xfId="0" applyNumberFormat="1" applyFont="1" applyFill="1" applyBorder="1"/>
    <xf numFmtId="0" fontId="12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 wrapText="1"/>
    </xf>
    <xf numFmtId="4" fontId="3" fillId="3" borderId="27" xfId="0" applyNumberFormat="1" applyFont="1" applyFill="1" applyBorder="1"/>
    <xf numFmtId="0" fontId="20" fillId="0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2" fillId="0" borderId="4" xfId="0" applyFont="1" applyFill="1" applyBorder="1" applyAlignment="1">
      <alignment vertical="top" wrapText="1"/>
    </xf>
    <xf numFmtId="0" fontId="20" fillId="0" borderId="7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14" fillId="0" borderId="11" xfId="0" applyFont="1" applyBorder="1" applyAlignment="1">
      <alignment vertical="center"/>
    </xf>
    <xf numFmtId="49" fontId="14" fillId="0" borderId="1" xfId="0" applyNumberFormat="1" applyFont="1" applyBorder="1" applyAlignment="1">
      <alignment vertical="center" wrapText="1"/>
    </xf>
    <xf numFmtId="4" fontId="14" fillId="0" borderId="13" xfId="0" applyNumberFormat="1" applyFont="1" applyBorder="1"/>
    <xf numFmtId="49" fontId="18" fillId="0" borderId="4" xfId="0" applyNumberFormat="1" applyFont="1" applyBorder="1" applyAlignment="1">
      <alignment horizontal="center" wrapText="1"/>
    </xf>
    <xf numFmtId="0" fontId="10" fillId="0" borderId="23" xfId="0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/>
    <xf numFmtId="0" fontId="12" fillId="0" borderId="25" xfId="0" applyFont="1" applyBorder="1" applyAlignment="1">
      <alignment vertical="center"/>
    </xf>
    <xf numFmtId="49" fontId="12" fillId="0" borderId="26" xfId="0" applyNumberFormat="1" applyFont="1" applyBorder="1" applyAlignment="1">
      <alignment vertical="center" wrapText="1"/>
    </xf>
    <xf numFmtId="4" fontId="12" fillId="0" borderId="27" xfId="0" applyNumberFormat="1" applyFont="1" applyBorder="1"/>
    <xf numFmtId="49" fontId="13" fillId="0" borderId="1" xfId="0" applyNumberFormat="1" applyFont="1" applyBorder="1" applyAlignment="1">
      <alignment vertical="center" wrapText="1"/>
    </xf>
    <xf numFmtId="4" fontId="13" fillId="0" borderId="16" xfId="0" applyNumberFormat="1" applyFont="1" applyBorder="1"/>
    <xf numFmtId="4" fontId="0" fillId="0" borderId="8" xfId="0" applyNumberFormat="1" applyBorder="1"/>
    <xf numFmtId="4" fontId="2" fillId="0" borderId="8" xfId="0" applyNumberFormat="1" applyFont="1" applyFill="1" applyBorder="1"/>
    <xf numFmtId="0" fontId="2" fillId="0" borderId="24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 wrapText="1"/>
    </xf>
    <xf numFmtId="4" fontId="2" fillId="0" borderId="8" xfId="0" applyNumberFormat="1" applyFont="1" applyBorder="1"/>
    <xf numFmtId="4" fontId="5" fillId="0" borderId="8" xfId="0" applyNumberFormat="1" applyFont="1" applyBorder="1"/>
    <xf numFmtId="4" fontId="12" fillId="0" borderId="10" xfId="0" applyNumberFormat="1" applyFont="1" applyBorder="1"/>
    <xf numFmtId="0" fontId="27" fillId="0" borderId="0" xfId="0" applyFont="1" applyFill="1"/>
    <xf numFmtId="0" fontId="12" fillId="0" borderId="9" xfId="0" applyFont="1" applyFill="1" applyBorder="1" applyAlignment="1">
      <alignment vertical="center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" fontId="0" fillId="0" borderId="18" xfId="0" applyNumberFormat="1" applyBorder="1"/>
    <xf numFmtId="4" fontId="2" fillId="0" borderId="18" xfId="0" applyNumberFormat="1" applyFont="1" applyBorder="1"/>
    <xf numFmtId="4" fontId="24" fillId="0" borderId="16" xfId="0" applyNumberFormat="1" applyFont="1" applyBorder="1"/>
    <xf numFmtId="0" fontId="12" fillId="0" borderId="23" xfId="0" applyFont="1" applyBorder="1" applyAlignment="1"/>
    <xf numFmtId="49" fontId="12" fillId="0" borderId="5" xfId="0" applyNumberFormat="1" applyFont="1" applyBorder="1" applyAlignment="1">
      <alignment wrapText="1"/>
    </xf>
    <xf numFmtId="4" fontId="24" fillId="0" borderId="17" xfId="0" applyNumberFormat="1" applyFont="1" applyBorder="1"/>
    <xf numFmtId="4" fontId="28" fillId="0" borderId="13" xfId="0" applyNumberFormat="1" applyFont="1" applyBorder="1"/>
    <xf numFmtId="4" fontId="29" fillId="0" borderId="13" xfId="0" applyNumberFormat="1" applyFont="1" applyBorder="1"/>
    <xf numFmtId="0" fontId="5" fillId="0" borderId="23" xfId="0" applyFont="1" applyBorder="1" applyAlignment="1">
      <alignment vertical="center"/>
    </xf>
    <xf numFmtId="49" fontId="5" fillId="0" borderId="5" xfId="0" applyNumberFormat="1" applyFont="1" applyBorder="1" applyAlignment="1">
      <alignment vertical="center" wrapText="1"/>
    </xf>
    <xf numFmtId="4" fontId="5" fillId="0" borderId="17" xfId="0" applyNumberFormat="1" applyFont="1" applyBorder="1"/>
    <xf numFmtId="49" fontId="0" fillId="0" borderId="5" xfId="0" applyNumberFormat="1" applyBorder="1" applyAlignment="1">
      <alignment vertical="center" wrapText="1"/>
    </xf>
    <xf numFmtId="4" fontId="0" fillId="0" borderId="17" xfId="0" applyNumberFormat="1" applyBorder="1"/>
    <xf numFmtId="0" fontId="13" fillId="0" borderId="22" xfId="0" applyFont="1" applyFill="1" applyBorder="1" applyAlignment="1">
      <alignment vertical="center"/>
    </xf>
    <xf numFmtId="0" fontId="12" fillId="0" borderId="29" xfId="0" applyFont="1" applyBorder="1" applyAlignment="1">
      <alignment vertical="center"/>
    </xf>
    <xf numFmtId="49" fontId="12" fillId="0" borderId="30" xfId="0" applyNumberFormat="1" applyFont="1" applyBorder="1" applyAlignment="1">
      <alignment vertical="center" wrapText="1"/>
    </xf>
    <xf numFmtId="4" fontId="12" fillId="0" borderId="31" xfId="0" applyNumberFormat="1" applyFont="1" applyBorder="1"/>
    <xf numFmtId="0" fontId="0" fillId="0" borderId="0" xfId="0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" fontId="23" fillId="0" borderId="4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/>
    <xf numFmtId="4" fontId="25" fillId="5" borderId="4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/>
    <xf numFmtId="4" fontId="22" fillId="0" borderId="7" xfId="0" applyNumberFormat="1" applyFont="1" applyFill="1" applyBorder="1"/>
    <xf numFmtId="4" fontId="12" fillId="0" borderId="32" xfId="0" applyNumberFormat="1" applyFont="1" applyBorder="1"/>
    <xf numFmtId="4" fontId="12" fillId="0" borderId="33" xfId="0" applyNumberFormat="1" applyFont="1" applyBorder="1"/>
    <xf numFmtId="4" fontId="2" fillId="0" borderId="34" xfId="0" applyNumberFormat="1" applyFont="1" applyBorder="1"/>
    <xf numFmtId="4" fontId="2" fillId="0" borderId="35" xfId="0" applyNumberFormat="1" applyFont="1" applyBorder="1"/>
    <xf numFmtId="4" fontId="21" fillId="0" borderId="33" xfId="0" applyNumberFormat="1" applyFont="1" applyBorder="1"/>
    <xf numFmtId="4" fontId="2" fillId="0" borderId="33" xfId="0" applyNumberFormat="1" applyFont="1" applyBorder="1"/>
    <xf numFmtId="4" fontId="10" fillId="0" borderId="35" xfId="0" applyNumberFormat="1" applyFont="1" applyBorder="1"/>
    <xf numFmtId="4" fontId="10" fillId="0" borderId="34" xfId="0" applyNumberFormat="1" applyFont="1" applyFill="1" applyBorder="1"/>
    <xf numFmtId="4" fontId="0" fillId="0" borderId="34" xfId="0" applyNumberFormat="1" applyBorder="1"/>
    <xf numFmtId="4" fontId="2" fillId="0" borderId="36" xfId="0" applyNumberFormat="1" applyFont="1" applyBorder="1"/>
    <xf numFmtId="4" fontId="10" fillId="0" borderId="34" xfId="0" applyNumberFormat="1" applyFont="1" applyBorder="1"/>
    <xf numFmtId="4" fontId="12" fillId="0" borderId="37" xfId="0" applyNumberFormat="1" applyFont="1" applyBorder="1"/>
    <xf numFmtId="4" fontId="8" fillId="0" borderId="33" xfId="0" applyNumberFormat="1" applyFont="1" applyBorder="1"/>
    <xf numFmtId="4" fontId="11" fillId="0" borderId="33" xfId="0" applyNumberFormat="1" applyFont="1" applyBorder="1"/>
    <xf numFmtId="4" fontId="9" fillId="0" borderId="34" xfId="0" applyNumberFormat="1" applyFont="1" applyBorder="1"/>
    <xf numFmtId="4" fontId="5" fillId="0" borderId="35" xfId="0" applyNumberFormat="1" applyFont="1" applyBorder="1"/>
    <xf numFmtId="4" fontId="3" fillId="0" borderId="33" xfId="0" applyNumberFormat="1" applyFont="1" applyFill="1" applyBorder="1"/>
    <xf numFmtId="4" fontId="9" fillId="0" borderId="33" xfId="0" applyNumberFormat="1" applyFont="1" applyBorder="1"/>
    <xf numFmtId="4" fontId="6" fillId="0" borderId="34" xfId="0" applyNumberFormat="1" applyFont="1" applyBorder="1"/>
    <xf numFmtId="4" fontId="0" fillId="0" borderId="35" xfId="0" applyNumberFormat="1" applyBorder="1"/>
    <xf numFmtId="4" fontId="10" fillId="0" borderId="33" xfId="0" applyNumberFormat="1" applyFont="1" applyBorder="1"/>
    <xf numFmtId="4" fontId="14" fillId="0" borderId="34" xfId="0" applyNumberFormat="1" applyFont="1" applyBorder="1"/>
    <xf numFmtId="4" fontId="5" fillId="0" borderId="34" xfId="0" applyNumberFormat="1" applyFont="1" applyBorder="1"/>
    <xf numFmtId="4" fontId="13" fillId="0" borderId="34" xfId="0" applyNumberFormat="1" applyFont="1" applyFill="1" applyBorder="1"/>
    <xf numFmtId="4" fontId="1" fillId="0" borderId="34" xfId="0" applyNumberFormat="1" applyFont="1" applyFill="1" applyBorder="1"/>
    <xf numFmtId="4" fontId="0" fillId="0" borderId="36" xfId="0" applyNumberFormat="1" applyBorder="1"/>
    <xf numFmtId="4" fontId="24" fillId="0" borderId="33" xfId="0" applyNumberFormat="1" applyFont="1" applyFill="1" applyBorder="1"/>
    <xf numFmtId="4" fontId="2" fillId="0" borderId="34" xfId="0" applyNumberFormat="1" applyFont="1" applyFill="1" applyBorder="1"/>
    <xf numFmtId="4" fontId="2" fillId="0" borderId="35" xfId="0" applyNumberFormat="1" applyFont="1" applyFill="1" applyBorder="1"/>
    <xf numFmtId="4" fontId="7" fillId="3" borderId="6" xfId="0" applyNumberFormat="1" applyFont="1" applyFill="1" applyBorder="1"/>
    <xf numFmtId="4" fontId="0" fillId="0" borderId="33" xfId="0" applyNumberFormat="1" applyBorder="1"/>
    <xf numFmtId="4" fontId="24" fillId="0" borderId="33" xfId="0" applyNumberFormat="1" applyFont="1" applyBorder="1"/>
    <xf numFmtId="4" fontId="1" fillId="0" borderId="34" xfId="0" applyNumberFormat="1" applyFont="1" applyBorder="1"/>
    <xf numFmtId="4" fontId="1" fillId="0" borderId="35" xfId="0" applyNumberFormat="1" applyFont="1" applyBorder="1"/>
    <xf numFmtId="4" fontId="5" fillId="0" borderId="36" xfId="0" applyNumberFormat="1" applyFont="1" applyBorder="1"/>
    <xf numFmtId="4" fontId="28" fillId="0" borderId="34" xfId="0" applyNumberFormat="1" applyFont="1" applyBorder="1"/>
    <xf numFmtId="4" fontId="29" fillId="0" borderId="34" xfId="0" applyNumberFormat="1" applyFont="1" applyBorder="1"/>
    <xf numFmtId="4" fontId="24" fillId="0" borderId="32" xfId="0" applyNumberFormat="1" applyFont="1" applyBorder="1"/>
    <xf numFmtId="4" fontId="3" fillId="3" borderId="6" xfId="0" applyNumberFormat="1" applyFont="1" applyFill="1" applyBorder="1"/>
    <xf numFmtId="4" fontId="5" fillId="0" borderId="32" xfId="0" applyNumberFormat="1" applyFont="1" applyBorder="1"/>
    <xf numFmtId="4" fontId="12" fillId="0" borderId="28" xfId="0" applyNumberFormat="1" applyFont="1" applyBorder="1"/>
    <xf numFmtId="4" fontId="3" fillId="3" borderId="7" xfId="0" applyNumberFormat="1" applyFont="1" applyFill="1" applyBorder="1"/>
    <xf numFmtId="4" fontId="2" fillId="0" borderId="36" xfId="0" applyNumberFormat="1" applyFont="1" applyFill="1" applyBorder="1"/>
    <xf numFmtId="4" fontId="3" fillId="3" borderId="28" xfId="0" applyNumberFormat="1" applyFont="1" applyFill="1" applyBorder="1"/>
    <xf numFmtId="4" fontId="13" fillId="0" borderId="33" xfId="0" applyNumberFormat="1" applyFont="1" applyBorder="1"/>
    <xf numFmtId="4" fontId="0" fillId="0" borderId="32" xfId="0" applyNumberFormat="1" applyBorder="1"/>
    <xf numFmtId="4" fontId="3" fillId="2" borderId="6" xfId="0" applyNumberFormat="1" applyFont="1" applyFill="1" applyBorder="1"/>
    <xf numFmtId="4" fontId="12" fillId="0" borderId="38" xfId="0" applyNumberFormat="1" applyFont="1" applyBorder="1"/>
    <xf numFmtId="4" fontId="5" fillId="0" borderId="34" xfId="0" applyNumberFormat="1" applyFont="1" applyFill="1" applyBorder="1"/>
    <xf numFmtId="4" fontId="10" fillId="0" borderId="32" xfId="0" applyNumberFormat="1" applyFont="1" applyFill="1" applyBorder="1"/>
    <xf numFmtId="0" fontId="8" fillId="0" borderId="12" xfId="0" applyFont="1" applyBorder="1" applyAlignment="1">
      <alignment vertical="center"/>
    </xf>
    <xf numFmtId="49" fontId="8" fillId="0" borderId="2" xfId="0" applyNumberFormat="1" applyFont="1" applyBorder="1" applyAlignment="1">
      <alignment vertical="center" wrapText="1"/>
    </xf>
    <xf numFmtId="4" fontId="8" fillId="0" borderId="5" xfId="0" applyNumberFormat="1" applyFont="1" applyBorder="1"/>
    <xf numFmtId="0" fontId="16" fillId="5" borderId="4" xfId="0" applyFont="1" applyFill="1" applyBorder="1" applyAlignment="1">
      <alignment vertical="top"/>
    </xf>
    <xf numFmtId="0" fontId="16" fillId="5" borderId="4" xfId="0" applyFont="1" applyFill="1" applyBorder="1" applyAlignment="1">
      <alignment vertical="top" wrapText="1"/>
    </xf>
    <xf numFmtId="4" fontId="16" fillId="5" borderId="4" xfId="0" applyNumberFormat="1" applyFont="1" applyFill="1" applyBorder="1"/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Border="1"/>
    <xf numFmtId="0" fontId="19" fillId="0" borderId="0" xfId="0" applyFont="1"/>
    <xf numFmtId="0" fontId="31" fillId="0" borderId="0" xfId="0" applyFont="1"/>
    <xf numFmtId="0" fontId="34" fillId="0" borderId="0" xfId="0" applyFont="1"/>
    <xf numFmtId="0" fontId="28" fillId="6" borderId="12" xfId="0" applyFont="1" applyFill="1" applyBorder="1" applyAlignment="1">
      <alignment vertical="center"/>
    </xf>
    <xf numFmtId="49" fontId="28" fillId="6" borderId="2" xfId="0" applyNumberFormat="1" applyFont="1" applyFill="1" applyBorder="1" applyAlignment="1">
      <alignment vertical="center" wrapText="1"/>
    </xf>
    <xf numFmtId="4" fontId="28" fillId="6" borderId="14" xfId="0" applyNumberFormat="1" applyFont="1" applyFill="1" applyBorder="1"/>
    <xf numFmtId="4" fontId="28" fillId="6" borderId="35" xfId="0" applyNumberFormat="1" applyFont="1" applyFill="1" applyBorder="1"/>
    <xf numFmtId="0" fontId="32" fillId="6" borderId="11" xfId="0" applyFont="1" applyFill="1" applyBorder="1" applyAlignment="1">
      <alignment vertical="center"/>
    </xf>
    <xf numFmtId="49" fontId="19" fillId="6" borderId="1" xfId="0" applyNumberFormat="1" applyFont="1" applyFill="1" applyBorder="1" applyAlignment="1">
      <alignment vertical="center" wrapText="1"/>
    </xf>
    <xf numFmtId="4" fontId="19" fillId="6" borderId="13" xfId="0" applyNumberFormat="1" applyFont="1" applyFill="1" applyBorder="1"/>
    <xf numFmtId="4" fontId="19" fillId="6" borderId="34" xfId="0" applyNumberFormat="1" applyFont="1" applyFill="1" applyBorder="1"/>
    <xf numFmtId="49" fontId="13" fillId="0" borderId="3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0" fontId="1" fillId="0" borderId="12" xfId="0" applyFont="1" applyBorder="1" applyAlignment="1">
      <alignment vertical="center"/>
    </xf>
    <xf numFmtId="4" fontId="3" fillId="3" borderId="20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0" fontId="12" fillId="0" borderId="11" xfId="0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/>
    <xf numFmtId="0" fontId="5" fillId="0" borderId="11" xfId="0" applyFont="1" applyFill="1" applyBorder="1" applyAlignment="1">
      <alignment vertical="center"/>
    </xf>
    <xf numFmtId="4" fontId="29" fillId="0" borderId="18" xfId="0" applyNumberFormat="1" applyFont="1" applyBorder="1"/>
    <xf numFmtId="4" fontId="29" fillId="0" borderId="36" xfId="0" applyNumberFormat="1" applyFont="1" applyBorder="1"/>
    <xf numFmtId="0" fontId="10" fillId="0" borderId="24" xfId="0" applyFont="1" applyBorder="1" applyAlignment="1">
      <alignment vertical="center"/>
    </xf>
    <xf numFmtId="49" fontId="10" fillId="0" borderId="8" xfId="0" applyNumberFormat="1" applyFont="1" applyBorder="1" applyAlignment="1">
      <alignment vertical="center" wrapText="1"/>
    </xf>
    <xf numFmtId="4" fontId="10" fillId="0" borderId="18" xfId="0" applyNumberFormat="1" applyFont="1" applyBorder="1"/>
    <xf numFmtId="4" fontId="10" fillId="0" borderId="36" xfId="0" applyNumberFormat="1" applyFont="1" applyBorder="1"/>
    <xf numFmtId="4" fontId="24" fillId="0" borderId="21" xfId="0" applyNumberFormat="1" applyFont="1" applyBorder="1"/>
    <xf numFmtId="4" fontId="24" fillId="0" borderId="37" xfId="0" applyNumberFormat="1" applyFont="1" applyBorder="1"/>
    <xf numFmtId="0" fontId="0" fillId="0" borderId="29" xfId="0" applyBorder="1" applyAlignment="1">
      <alignment vertical="center"/>
    </xf>
    <xf numFmtId="49" fontId="0" fillId="0" borderId="30" xfId="0" applyNumberFormat="1" applyBorder="1" applyAlignment="1">
      <alignment vertical="center" wrapText="1"/>
    </xf>
    <xf numFmtId="4" fontId="0" fillId="0" borderId="31" xfId="0" applyNumberFormat="1" applyBorder="1"/>
    <xf numFmtId="4" fontId="0" fillId="0" borderId="38" xfId="0" applyNumberFormat="1" applyBorder="1"/>
    <xf numFmtId="0" fontId="33" fillId="6" borderId="22" xfId="0" applyFont="1" applyFill="1" applyBorder="1" applyAlignment="1">
      <alignment vertical="center"/>
    </xf>
    <xf numFmtId="49" fontId="3" fillId="6" borderId="3" xfId="0" applyNumberFormat="1" applyFont="1" applyFill="1" applyBorder="1" applyAlignment="1">
      <alignment vertical="center" wrapText="1"/>
    </xf>
    <xf numFmtId="4" fontId="3" fillId="6" borderId="16" xfId="0" applyNumberFormat="1" applyFont="1" applyFill="1" applyBorder="1"/>
    <xf numFmtId="4" fontId="3" fillId="6" borderId="33" xfId="0" applyNumberFormat="1" applyFont="1" applyFill="1" applyBorder="1"/>
    <xf numFmtId="0" fontId="9" fillId="0" borderId="24" xfId="0" applyFont="1" applyBorder="1" applyAlignment="1">
      <alignment vertical="center"/>
    </xf>
    <xf numFmtId="4" fontId="28" fillId="0" borderId="18" xfId="0" applyNumberFormat="1" applyFont="1" applyBorder="1"/>
    <xf numFmtId="4" fontId="28" fillId="0" borderId="36" xfId="0" applyNumberFormat="1" applyFont="1" applyBorder="1"/>
    <xf numFmtId="49" fontId="10" fillId="0" borderId="8" xfId="0" applyNumberFormat="1" applyFont="1" applyFill="1" applyBorder="1" applyAlignment="1">
      <alignment vertical="center" wrapText="1"/>
    </xf>
    <xf numFmtId="4" fontId="28" fillId="0" borderId="18" xfId="0" applyNumberFormat="1" applyFont="1" applyFill="1" applyBorder="1"/>
    <xf numFmtId="4" fontId="28" fillId="0" borderId="36" xfId="0" applyNumberFormat="1" applyFont="1" applyFill="1" applyBorder="1"/>
    <xf numFmtId="0" fontId="10" fillId="0" borderId="23" xfId="0" applyFont="1" applyBorder="1" applyAlignment="1">
      <alignment vertical="center"/>
    </xf>
    <xf numFmtId="49" fontId="10" fillId="0" borderId="5" xfId="0" applyNumberFormat="1" applyFont="1" applyBorder="1" applyAlignment="1">
      <alignment vertical="center" wrapText="1"/>
    </xf>
    <xf numFmtId="4" fontId="10" fillId="0" borderId="17" xfId="0" applyNumberFormat="1" applyFont="1" applyBorder="1"/>
    <xf numFmtId="4" fontId="10" fillId="0" borderId="32" xfId="0" applyNumberFormat="1" applyFont="1" applyBorder="1"/>
    <xf numFmtId="49" fontId="2" fillId="0" borderId="1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/>
    <xf numFmtId="4" fontId="8" fillId="0" borderId="37" xfId="0" applyNumberFormat="1" applyFont="1" applyBorder="1"/>
    <xf numFmtId="0" fontId="8" fillId="0" borderId="24" xfId="0" applyFont="1" applyBorder="1" applyAlignment="1">
      <alignment vertical="center"/>
    </xf>
    <xf numFmtId="49" fontId="8" fillId="0" borderId="8" xfId="0" applyNumberFormat="1" applyFont="1" applyBorder="1" applyAlignment="1">
      <alignment vertical="center" wrapText="1"/>
    </xf>
    <xf numFmtId="4" fontId="8" fillId="0" borderId="8" xfId="0" applyNumberFormat="1" applyFont="1" applyBorder="1"/>
    <xf numFmtId="4" fontId="8" fillId="0" borderId="36" xfId="0" applyNumberFormat="1" applyFont="1" applyBorder="1"/>
    <xf numFmtId="4" fontId="2" fillId="0" borderId="1" xfId="0" applyNumberFormat="1" applyFont="1" applyFill="1" applyBorder="1"/>
    <xf numFmtId="0" fontId="35" fillId="0" borderId="22" xfId="0" applyFont="1" applyBorder="1" applyAlignment="1">
      <alignment vertical="center"/>
    </xf>
    <xf numFmtId="49" fontId="35" fillId="0" borderId="3" xfId="0" applyNumberFormat="1" applyFont="1" applyBorder="1" applyAlignment="1">
      <alignment vertical="center" wrapText="1"/>
    </xf>
    <xf numFmtId="4" fontId="35" fillId="0" borderId="16" xfId="0" applyNumberFormat="1" applyFont="1" applyBorder="1"/>
    <xf numFmtId="4" fontId="35" fillId="0" borderId="33" xfId="0" applyNumberFormat="1" applyFont="1" applyBorder="1"/>
    <xf numFmtId="0" fontId="15" fillId="3" borderId="6" xfId="0" applyFont="1" applyFill="1" applyBorder="1" applyAlignment="1">
      <alignment vertical="center"/>
    </xf>
    <xf numFmtId="49" fontId="15" fillId="3" borderId="6" xfId="0" applyNumberFormat="1" applyFont="1" applyFill="1" applyBorder="1" applyAlignment="1">
      <alignment vertical="center" wrapText="1"/>
    </xf>
    <xf numFmtId="4" fontId="15" fillId="3" borderId="19" xfId="0" applyNumberFormat="1" applyFont="1" applyFill="1" applyBorder="1"/>
    <xf numFmtId="4" fontId="15" fillId="3" borderId="6" xfId="0" applyNumberFormat="1" applyFont="1" applyFill="1" applyBorder="1"/>
    <xf numFmtId="49" fontId="1" fillId="0" borderId="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4" fontId="1" fillId="0" borderId="8" xfId="0" applyNumberFormat="1" applyFont="1" applyBorder="1"/>
    <xf numFmtId="4" fontId="1" fillId="0" borderId="36" xfId="0" applyNumberFormat="1" applyFont="1" applyBorder="1"/>
    <xf numFmtId="0" fontId="0" fillId="0" borderId="0" xfId="0" applyAlignment="1"/>
    <xf numFmtId="49" fontId="0" fillId="0" borderId="0" xfId="0" applyNumberFormat="1" applyAlignment="1"/>
    <xf numFmtId="0" fontId="5" fillId="0" borderId="39" xfId="0" applyFont="1" applyBorder="1" applyAlignment="1">
      <alignment vertical="center"/>
    </xf>
    <xf numFmtId="4" fontId="5" fillId="0" borderId="0" xfId="0" applyNumberFormat="1" applyFont="1" applyBorder="1"/>
    <xf numFmtId="4" fontId="5" fillId="0" borderId="40" xfId="0" applyNumberFormat="1" applyFont="1" applyBorder="1"/>
    <xf numFmtId="49" fontId="29" fillId="0" borderId="2" xfId="0" applyNumberFormat="1" applyFont="1" applyBorder="1" applyAlignment="1">
      <alignment vertical="center" wrapText="1"/>
    </xf>
    <xf numFmtId="49" fontId="29" fillId="0" borderId="8" xfId="0" applyNumberFormat="1" applyFont="1" applyBorder="1" applyAlignment="1">
      <alignment vertical="center" wrapText="1"/>
    </xf>
    <xf numFmtId="4" fontId="2" fillId="0" borderId="40" xfId="0" applyNumberFormat="1" applyFont="1" applyBorder="1"/>
    <xf numFmtId="0" fontId="0" fillId="0" borderId="39" xfId="0" applyBorder="1" applyAlignment="1">
      <alignment vertical="center"/>
    </xf>
    <xf numFmtId="49" fontId="29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/>
    <xf numFmtId="4" fontId="37" fillId="0" borderId="16" xfId="0" applyNumberFormat="1" applyFont="1" applyBorder="1"/>
    <xf numFmtId="49" fontId="37" fillId="0" borderId="1" xfId="0" applyNumberFormat="1" applyFont="1" applyBorder="1" applyAlignment="1">
      <alignment vertical="center" wrapText="1"/>
    </xf>
    <xf numFmtId="4" fontId="37" fillId="0" borderId="13" xfId="0" applyNumberFormat="1" applyFont="1" applyBorder="1"/>
    <xf numFmtId="0" fontId="3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37" fillId="0" borderId="34" xfId="0" applyNumberFormat="1" applyFont="1" applyBorder="1"/>
    <xf numFmtId="49" fontId="37" fillId="0" borderId="3" xfId="0" applyNumberFormat="1" applyFont="1" applyBorder="1" applyAlignment="1">
      <alignment vertical="center" wrapText="1"/>
    </xf>
    <xf numFmtId="4" fontId="37" fillId="0" borderId="33" xfId="0" applyNumberFormat="1" applyFont="1" applyBorder="1"/>
    <xf numFmtId="0" fontId="5" fillId="0" borderId="29" xfId="0" applyFont="1" applyBorder="1" applyAlignment="1">
      <alignment vertical="center"/>
    </xf>
    <xf numFmtId="49" fontId="5" fillId="0" borderId="30" xfId="0" applyNumberFormat="1" applyFont="1" applyBorder="1" applyAlignment="1">
      <alignment vertical="center" wrapText="1"/>
    </xf>
    <xf numFmtId="4" fontId="5" fillId="0" borderId="31" xfId="0" applyNumberFormat="1" applyFont="1" applyBorder="1"/>
    <xf numFmtId="4" fontId="5" fillId="0" borderId="38" xfId="0" applyNumberFormat="1" applyFont="1" applyBorder="1"/>
    <xf numFmtId="0" fontId="3" fillId="0" borderId="1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" fontId="3" fillId="0" borderId="13" xfId="0" applyNumberFormat="1" applyFont="1" applyBorder="1"/>
    <xf numFmtId="4" fontId="3" fillId="0" borderId="34" xfId="0" applyNumberFormat="1" applyFont="1" applyBorder="1"/>
    <xf numFmtId="0" fontId="3" fillId="0" borderId="1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/>
    <xf numFmtId="4" fontId="3" fillId="0" borderId="34" xfId="0" applyNumberFormat="1" applyFont="1" applyFill="1" applyBorder="1"/>
    <xf numFmtId="4" fontId="3" fillId="0" borderId="1" xfId="0" applyNumberFormat="1" applyFont="1" applyBorder="1"/>
    <xf numFmtId="4" fontId="3" fillId="0" borderId="16" xfId="0" applyNumberFormat="1" applyFont="1" applyBorder="1"/>
    <xf numFmtId="4" fontId="3" fillId="0" borderId="33" xfId="0" applyNumberFormat="1" applyFont="1" applyBorder="1"/>
    <xf numFmtId="0" fontId="3" fillId="0" borderId="22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 wrapText="1"/>
    </xf>
    <xf numFmtId="4" fontId="0" fillId="0" borderId="40" xfId="0" applyNumberFormat="1" applyBorder="1"/>
    <xf numFmtId="0" fontId="13" fillId="0" borderId="24" xfId="0" applyFont="1" applyFill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49" fontId="30" fillId="0" borderId="0" xfId="0" applyNumberFormat="1" applyFont="1" applyAlignment="1">
      <alignment horizontal="center" vertical="center" wrapText="1"/>
    </xf>
    <xf numFmtId="0" fontId="0" fillId="0" borderId="43" xfId="0" applyBorder="1" applyAlignment="1"/>
    <xf numFmtId="0" fontId="15" fillId="4" borderId="15" xfId="0" applyFont="1" applyFill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0" fillId="0" borderId="42" xfId="0" applyBorder="1" applyAlignment="1"/>
    <xf numFmtId="0" fontId="0" fillId="0" borderId="41" xfId="0" applyBorder="1" applyAlignment="1"/>
    <xf numFmtId="49" fontId="0" fillId="0" borderId="0" xfId="0" applyNumberForma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7"/>
  <sheetViews>
    <sheetView tabSelected="1" zoomScale="120" zoomScaleNormal="120" zoomScaleSheetLayoutView="75" workbookViewId="0">
      <selection sqref="A1:B5"/>
    </sheetView>
  </sheetViews>
  <sheetFormatPr defaultRowHeight="12.75"/>
  <cols>
    <col min="1" max="1" width="15.140625" style="49" customWidth="1"/>
    <col min="2" max="2" width="31.85546875" style="2" customWidth="1"/>
    <col min="3" max="3" width="17.5703125" style="2" bestFit="1" customWidth="1"/>
    <col min="4" max="4" width="22" style="1" bestFit="1" customWidth="1"/>
  </cols>
  <sheetData>
    <row r="1" spans="1:4">
      <c r="A1" s="388"/>
      <c r="B1" s="389"/>
      <c r="C1" s="400"/>
      <c r="D1" s="389"/>
    </row>
    <row r="2" spans="1:4">
      <c r="A2" s="389"/>
      <c r="B2" s="389"/>
      <c r="C2" s="389" t="s">
        <v>286</v>
      </c>
      <c r="D2" s="389"/>
    </row>
    <row r="3" spans="1:4">
      <c r="A3" s="389"/>
      <c r="B3" s="389"/>
      <c r="C3" s="348" t="s">
        <v>331</v>
      </c>
      <c r="D3" s="348"/>
    </row>
    <row r="4" spans="1:4">
      <c r="A4" s="389"/>
      <c r="B4" s="389"/>
      <c r="C4" s="349" t="s">
        <v>325</v>
      </c>
      <c r="D4" s="348"/>
    </row>
    <row r="5" spans="1:4">
      <c r="A5" s="389"/>
      <c r="B5" s="389"/>
      <c r="C5" s="389" t="s">
        <v>332</v>
      </c>
      <c r="D5" s="389"/>
    </row>
    <row r="6" spans="1:4">
      <c r="A6" s="390" t="s">
        <v>313</v>
      </c>
      <c r="B6" s="389"/>
      <c r="C6" s="389"/>
      <c r="D6" s="389"/>
    </row>
    <row r="7" spans="1:4">
      <c r="A7" s="389"/>
      <c r="B7" s="389"/>
      <c r="C7" s="389"/>
      <c r="D7" s="389"/>
    </row>
    <row r="8" spans="1:4" ht="40.5" customHeight="1">
      <c r="A8" s="389"/>
      <c r="B8" s="389"/>
      <c r="C8" s="389"/>
      <c r="D8" s="389"/>
    </row>
    <row r="9" spans="1:4" ht="15" customHeight="1" thickBot="1">
      <c r="A9" s="391"/>
      <c r="B9" s="391"/>
      <c r="C9" s="391"/>
      <c r="D9" s="391"/>
    </row>
    <row r="10" spans="1:4" s="210" customFormat="1" ht="39" thickBot="1">
      <c r="A10" s="395" t="s">
        <v>218</v>
      </c>
      <c r="B10" s="396"/>
      <c r="C10" s="191" t="s">
        <v>311</v>
      </c>
      <c r="D10" s="192" t="s">
        <v>312</v>
      </c>
    </row>
    <row r="11" spans="1:4" ht="12.75" customHeight="1" thickBot="1">
      <c r="A11" s="394">
        <v>1</v>
      </c>
      <c r="B11" s="393"/>
      <c r="C11" s="173" t="s">
        <v>256</v>
      </c>
      <c r="D11" s="173" t="s">
        <v>257</v>
      </c>
    </row>
    <row r="12" spans="1:4" s="3" customFormat="1" ht="16.5" thickBot="1">
      <c r="A12" s="392" t="s">
        <v>211</v>
      </c>
      <c r="B12" s="393"/>
      <c r="C12" s="48">
        <f>SUM(C16)</f>
        <v>174728176.59999999</v>
      </c>
      <c r="D12" s="48">
        <f>SUM(D16)</f>
        <v>146984000</v>
      </c>
    </row>
    <row r="13" spans="1:4" s="22" customFormat="1">
      <c r="A13" s="326" t="s">
        <v>212</v>
      </c>
      <c r="B13" s="327" t="s">
        <v>258</v>
      </c>
      <c r="C13" s="328">
        <f>C16-C14-C15</f>
        <v>158720495.59999999</v>
      </c>
      <c r="D13" s="329">
        <f>D16-D14</f>
        <v>131835651</v>
      </c>
    </row>
    <row r="14" spans="1:4" s="15" customFormat="1">
      <c r="A14" s="269"/>
      <c r="B14" s="270" t="s">
        <v>259</v>
      </c>
      <c r="C14" s="271">
        <f>C1112</f>
        <v>15960681</v>
      </c>
      <c r="D14" s="231">
        <f>D1112</f>
        <v>15148349</v>
      </c>
    </row>
    <row r="15" spans="1:4" s="15" customFormat="1" ht="13.5" thickBot="1">
      <c r="A15" s="330"/>
      <c r="B15" s="331" t="s">
        <v>277</v>
      </c>
      <c r="C15" s="332">
        <f>C1232</f>
        <v>47000</v>
      </c>
      <c r="D15" s="333">
        <f>D1232</f>
        <v>0</v>
      </c>
    </row>
    <row r="16" spans="1:4" ht="13.5" thickBot="1">
      <c r="A16" s="272" t="s">
        <v>278</v>
      </c>
      <c r="B16" s="273"/>
      <c r="C16" s="274">
        <f>SUM(C21,C56,C87,C112,C136,C147,C219,C261,C315,C320,C325,C338,C559,C564,C605,C802,C861,C901,C1011,C1074,C250)</f>
        <v>174728176.59999999</v>
      </c>
      <c r="D16" s="274">
        <f>SUM(D21,D56,D87,D112,D136,D147,D219,D261,D315,D320,D325,D338,D559,D564,D605,D802,D861,D901,D1011,D1074,D250)</f>
        <v>146984000</v>
      </c>
    </row>
    <row r="17" spans="1:4" s="53" customFormat="1" ht="13.5" thickBot="1">
      <c r="A17" s="56" t="s">
        <v>212</v>
      </c>
      <c r="B17" s="165" t="s">
        <v>214</v>
      </c>
      <c r="C17" s="57">
        <f>SUM(C22,C57,C88,C113,C137,C148,C220,C262,C316,C321,C326,C339,C560,C565,C606,C803,C862,C902,C1012,C1075,C251)</f>
        <v>125832510.27000001</v>
      </c>
      <c r="D17" s="57">
        <f>SUM(D22,D57,D88,D113,D137,D148,D220,D262,D316,D321,D326,D339,D560,D565,D606,D803,D862,D902,D1012,D1075,D251)</f>
        <v>118534900.48999999</v>
      </c>
    </row>
    <row r="18" spans="1:4" s="53" customFormat="1" ht="13.5" thickBot="1">
      <c r="A18" s="56"/>
      <c r="B18" s="166" t="s">
        <v>252</v>
      </c>
      <c r="C18" s="85">
        <f>SUM(C19:C20)</f>
        <v>48895666.329999998</v>
      </c>
      <c r="D18" s="85">
        <f>SUM(D19:D20)</f>
        <v>28449099.510000002</v>
      </c>
    </row>
    <row r="19" spans="1:4" s="213" customFormat="1" ht="26.25" thickBot="1">
      <c r="A19" s="211"/>
      <c r="B19" s="212" t="s">
        <v>253</v>
      </c>
      <c r="C19" s="214">
        <f>SUM(C24,C904,)</f>
        <v>1988006</v>
      </c>
      <c r="D19" s="214">
        <f>SUM(D24,D904,)</f>
        <v>6000000</v>
      </c>
    </row>
    <row r="20" spans="1:4" s="55" customFormat="1" ht="13.5" thickBot="1">
      <c r="A20" s="58"/>
      <c r="B20" s="167" t="s">
        <v>216</v>
      </c>
      <c r="C20" s="59">
        <f>SUM(C25,C59,C90,C114,C149,C263,C340,C607,C804,C905,C1013,C1077,C327,C252)</f>
        <v>46907660.329999998</v>
      </c>
      <c r="D20" s="59">
        <f>SUM(D25,D59,D90,D114,D149,D263,D340,D607,D804,D905,D1013,D1077,D327,D252)</f>
        <v>22449099.510000002</v>
      </c>
    </row>
    <row r="21" spans="1:4" s="3" customFormat="1" ht="13.5" thickBot="1">
      <c r="A21" s="50" t="s">
        <v>52</v>
      </c>
      <c r="B21" s="26" t="s">
        <v>53</v>
      </c>
      <c r="C21" s="28">
        <f>SUM(C37,C40,C30,C26)</f>
        <v>6016641.3399999999</v>
      </c>
      <c r="D21" s="28">
        <f>SUM(D37,D40,D30,D26)</f>
        <v>4233424</v>
      </c>
    </row>
    <row r="22" spans="1:4" s="21" customFormat="1">
      <c r="A22" s="130" t="s">
        <v>212</v>
      </c>
      <c r="B22" s="25" t="s">
        <v>214</v>
      </c>
      <c r="C22" s="232">
        <f>SUM(C38,C41,C27,C31)</f>
        <v>4066035.34</v>
      </c>
      <c r="D22" s="232">
        <f>SUM(D38,D41,D27,D31)</f>
        <v>233424</v>
      </c>
    </row>
    <row r="23" spans="1:4" s="21" customFormat="1">
      <c r="A23" s="130"/>
      <c r="B23" s="81" t="s">
        <v>252</v>
      </c>
      <c r="C23" s="82">
        <f>SUM(C24:C25)</f>
        <v>1950606</v>
      </c>
      <c r="D23" s="231">
        <f>SUM(D24:D25)</f>
        <v>4000000</v>
      </c>
    </row>
    <row r="24" spans="1:4" s="15" customFormat="1" ht="25.5">
      <c r="A24" s="128"/>
      <c r="B24" s="16" t="s">
        <v>255</v>
      </c>
      <c r="C24" s="17">
        <f>SUM(C33)</f>
        <v>1940606</v>
      </c>
      <c r="D24" s="233">
        <f>SUM(D33)</f>
        <v>4000000</v>
      </c>
    </row>
    <row r="25" spans="1:4" s="18" customFormat="1" ht="13.5" thickBot="1">
      <c r="A25" s="129"/>
      <c r="B25" s="29" t="s">
        <v>216</v>
      </c>
      <c r="C25" s="30">
        <f>SUM(C34,C42,C28)</f>
        <v>10000</v>
      </c>
      <c r="D25" s="225">
        <f>SUM(D34,D42,D28)</f>
        <v>0</v>
      </c>
    </row>
    <row r="26" spans="1:4" s="3" customFormat="1" ht="30" customHeight="1" thickBot="1">
      <c r="A26" s="51" t="s">
        <v>261</v>
      </c>
      <c r="B26" s="31" t="s">
        <v>262</v>
      </c>
      <c r="C26" s="37">
        <f>SUM(C27:C28)</f>
        <v>10000</v>
      </c>
      <c r="D26" s="37">
        <f>SUM(D27:D28)</f>
        <v>0</v>
      </c>
    </row>
    <row r="27" spans="1:4" s="22" customFormat="1">
      <c r="A27" s="127" t="s">
        <v>212</v>
      </c>
      <c r="B27" s="38" t="s">
        <v>214</v>
      </c>
      <c r="C27" s="39">
        <v>0</v>
      </c>
      <c r="D27" s="220">
        <v>0</v>
      </c>
    </row>
    <row r="28" spans="1:4" s="18" customFormat="1">
      <c r="A28" s="131"/>
      <c r="B28" s="19" t="s">
        <v>216</v>
      </c>
      <c r="C28" s="20">
        <f>C29</f>
        <v>10000</v>
      </c>
      <c r="D28" s="229">
        <f>D29</f>
        <v>0</v>
      </c>
    </row>
    <row r="29" spans="1:4" s="10" customFormat="1" ht="31.5" customHeight="1" thickBot="1">
      <c r="A29" s="133">
        <v>6050</v>
      </c>
      <c r="B29" s="33" t="s">
        <v>1</v>
      </c>
      <c r="C29" s="34">
        <v>10000</v>
      </c>
      <c r="D29" s="234">
        <v>0</v>
      </c>
    </row>
    <row r="30" spans="1:4" s="3" customFormat="1" ht="30" customHeight="1" thickBot="1">
      <c r="A30" s="51" t="s">
        <v>54</v>
      </c>
      <c r="B30" s="31" t="s">
        <v>55</v>
      </c>
      <c r="C30" s="37">
        <f>SUM(C31:C32)</f>
        <v>5430000</v>
      </c>
      <c r="D30" s="37">
        <f>SUM(D31:D32)</f>
        <v>4000000</v>
      </c>
    </row>
    <row r="31" spans="1:4" s="22" customFormat="1">
      <c r="A31" s="127" t="s">
        <v>212</v>
      </c>
      <c r="B31" s="38" t="s">
        <v>214</v>
      </c>
      <c r="C31" s="39">
        <f>SUM(C36)</f>
        <v>3489394</v>
      </c>
      <c r="D31" s="220">
        <f>SUM(D36)</f>
        <v>0</v>
      </c>
    </row>
    <row r="32" spans="1:4" s="3" customFormat="1">
      <c r="A32" s="158"/>
      <c r="B32" s="80" t="s">
        <v>215</v>
      </c>
      <c r="C32" s="84">
        <f>SUM(C33:C34)</f>
        <v>1940606</v>
      </c>
      <c r="D32" s="235">
        <f>SUM(D33:D34)</f>
        <v>4000000</v>
      </c>
    </row>
    <row r="33" spans="1:4" s="15" customFormat="1" ht="25.5">
      <c r="A33" s="134" t="s">
        <v>212</v>
      </c>
      <c r="B33" s="16" t="s">
        <v>255</v>
      </c>
      <c r="C33" s="36">
        <f>SUM(C35)</f>
        <v>1940606</v>
      </c>
      <c r="D33" s="236">
        <f>SUM(D35)</f>
        <v>4000000</v>
      </c>
    </row>
    <row r="34" spans="1:4" s="18" customFormat="1">
      <c r="A34" s="131"/>
      <c r="B34" s="19" t="s">
        <v>216</v>
      </c>
      <c r="C34" s="20">
        <v>0</v>
      </c>
      <c r="D34" s="229">
        <v>0</v>
      </c>
    </row>
    <row r="35" spans="1:4" s="12" customFormat="1" ht="76.5">
      <c r="A35" s="135">
        <v>6010</v>
      </c>
      <c r="B35" s="13" t="s">
        <v>2</v>
      </c>
      <c r="C35" s="14">
        <v>1940606</v>
      </c>
      <c r="D35" s="237">
        <v>4000000</v>
      </c>
    </row>
    <row r="36" spans="1:4" s="12" customFormat="1" ht="25.5">
      <c r="A36" s="160">
        <v>8020</v>
      </c>
      <c r="B36" s="67" t="s">
        <v>284</v>
      </c>
      <c r="C36" s="291">
        <v>3489394</v>
      </c>
      <c r="D36" s="251">
        <v>0</v>
      </c>
    </row>
    <row r="37" spans="1:4" s="3" customFormat="1" ht="13.5" thickBot="1">
      <c r="A37" s="62" t="s">
        <v>207</v>
      </c>
      <c r="B37" s="63" t="s">
        <v>208</v>
      </c>
      <c r="C37" s="257">
        <f>SUM(C39)</f>
        <v>30000</v>
      </c>
      <c r="D37" s="257">
        <f>SUM(D39)</f>
        <v>30000</v>
      </c>
    </row>
    <row r="38" spans="1:4" s="22" customFormat="1">
      <c r="A38" s="127" t="s">
        <v>212</v>
      </c>
      <c r="B38" s="38" t="s">
        <v>214</v>
      </c>
      <c r="C38" s="39">
        <f>SUM(C39)</f>
        <v>30000</v>
      </c>
      <c r="D38" s="220">
        <f>SUM(D39)</f>
        <v>30000</v>
      </c>
    </row>
    <row r="39" spans="1:4" ht="39" customHeight="1" thickBot="1">
      <c r="A39" s="136">
        <v>2850</v>
      </c>
      <c r="B39" s="23" t="s">
        <v>5</v>
      </c>
      <c r="C39" s="24">
        <v>30000</v>
      </c>
      <c r="D39" s="238">
        <v>30000</v>
      </c>
    </row>
    <row r="40" spans="1:4" s="4" customFormat="1" ht="13.5" thickBot="1">
      <c r="A40" s="51" t="s">
        <v>56</v>
      </c>
      <c r="B40" s="31" t="s">
        <v>57</v>
      </c>
      <c r="C40" s="37">
        <f>SUM(C41:C42)</f>
        <v>546641.34</v>
      </c>
      <c r="D40" s="37">
        <f>SUM(D41:D42)</f>
        <v>203424</v>
      </c>
    </row>
    <row r="41" spans="1:4" s="22" customFormat="1">
      <c r="A41" s="127" t="s">
        <v>212</v>
      </c>
      <c r="B41" s="38" t="s">
        <v>214</v>
      </c>
      <c r="C41" s="39">
        <f>SUM(C43:C55)</f>
        <v>546641.34</v>
      </c>
      <c r="D41" s="220">
        <f>SUM(D43:D55)</f>
        <v>203424</v>
      </c>
    </row>
    <row r="42" spans="1:4" s="22" customFormat="1">
      <c r="A42" s="137" t="s">
        <v>212</v>
      </c>
      <c r="B42" s="46" t="s">
        <v>221</v>
      </c>
      <c r="C42" s="47">
        <v>0</v>
      </c>
      <c r="D42" s="239">
        <v>0</v>
      </c>
    </row>
    <row r="43" spans="1:4" s="5" customFormat="1" ht="25.5">
      <c r="A43" s="138">
        <v>3030</v>
      </c>
      <c r="B43" s="8" t="s">
        <v>20</v>
      </c>
      <c r="C43" s="9">
        <v>109200</v>
      </c>
      <c r="D43" s="221">
        <v>156000</v>
      </c>
    </row>
    <row r="44" spans="1:4" s="5" customFormat="1" ht="25.5">
      <c r="A44" s="138">
        <v>4010</v>
      </c>
      <c r="B44" s="8" t="s">
        <v>4</v>
      </c>
      <c r="C44" s="9">
        <v>0</v>
      </c>
      <c r="D44" s="221">
        <v>0</v>
      </c>
    </row>
    <row r="45" spans="1:4" s="5" customFormat="1">
      <c r="A45" s="138">
        <v>4110</v>
      </c>
      <c r="B45" s="8" t="s">
        <v>6</v>
      </c>
      <c r="C45" s="9">
        <v>550.08000000000004</v>
      </c>
      <c r="D45" s="221">
        <v>0</v>
      </c>
    </row>
    <row r="46" spans="1:4" s="5" customFormat="1">
      <c r="A46" s="138">
        <v>4120</v>
      </c>
      <c r="B46" s="8" t="s">
        <v>7</v>
      </c>
      <c r="C46" s="9">
        <v>88.2</v>
      </c>
      <c r="D46" s="221">
        <v>0</v>
      </c>
    </row>
    <row r="47" spans="1:4" s="5" customFormat="1">
      <c r="A47" s="138">
        <v>4170</v>
      </c>
      <c r="B47" s="8" t="s">
        <v>222</v>
      </c>
      <c r="C47" s="9">
        <v>3900</v>
      </c>
      <c r="D47" s="221">
        <v>1000</v>
      </c>
    </row>
    <row r="48" spans="1:4" s="5" customFormat="1">
      <c r="A48" s="138">
        <v>4210</v>
      </c>
      <c r="B48" s="8" t="s">
        <v>9</v>
      </c>
      <c r="C48" s="9">
        <v>33593.07</v>
      </c>
      <c r="D48" s="221">
        <v>26824</v>
      </c>
    </row>
    <row r="49" spans="1:4" s="5" customFormat="1">
      <c r="A49" s="138">
        <v>4260</v>
      </c>
      <c r="B49" s="8" t="s">
        <v>19</v>
      </c>
      <c r="C49" s="9">
        <v>0</v>
      </c>
      <c r="D49" s="221">
        <v>0</v>
      </c>
    </row>
    <row r="50" spans="1:4" s="5" customFormat="1">
      <c r="A50" s="138">
        <v>4300</v>
      </c>
      <c r="B50" s="8" t="s">
        <v>10</v>
      </c>
      <c r="C50" s="9">
        <v>3944</v>
      </c>
      <c r="D50" s="221">
        <v>7400</v>
      </c>
    </row>
    <row r="51" spans="1:4" s="5" customFormat="1" ht="51">
      <c r="A51" s="139">
        <v>4360</v>
      </c>
      <c r="B51" s="40" t="s">
        <v>317</v>
      </c>
      <c r="C51" s="41">
        <v>700</v>
      </c>
      <c r="D51" s="222">
        <v>700</v>
      </c>
    </row>
    <row r="52" spans="1:4" s="5" customFormat="1" ht="51">
      <c r="A52" s="139">
        <v>4370</v>
      </c>
      <c r="B52" s="40" t="s">
        <v>295</v>
      </c>
      <c r="C52" s="41">
        <v>20</v>
      </c>
      <c r="D52" s="222">
        <v>0</v>
      </c>
    </row>
    <row r="53" spans="1:4" s="5" customFormat="1">
      <c r="A53" s="138">
        <v>4430</v>
      </c>
      <c r="B53" s="8" t="s">
        <v>11</v>
      </c>
      <c r="C53" s="9">
        <v>394135.99</v>
      </c>
      <c r="D53" s="221">
        <v>11500</v>
      </c>
    </row>
    <row r="54" spans="1:4" s="5" customFormat="1" ht="38.25">
      <c r="A54" s="138">
        <v>4740</v>
      </c>
      <c r="B54" s="8" t="s">
        <v>12</v>
      </c>
      <c r="C54" s="9">
        <v>20</v>
      </c>
      <c r="D54" s="221">
        <v>0</v>
      </c>
    </row>
    <row r="55" spans="1:4" s="5" customFormat="1" ht="26.25" thickBot="1">
      <c r="A55" s="184">
        <v>4750</v>
      </c>
      <c r="B55" s="185" t="s">
        <v>13</v>
      </c>
      <c r="C55" s="186">
        <v>490</v>
      </c>
      <c r="D55" s="228">
        <v>0</v>
      </c>
    </row>
    <row r="56" spans="1:4" s="3" customFormat="1" ht="13.5" thickBot="1">
      <c r="A56" s="50" t="s">
        <v>58</v>
      </c>
      <c r="B56" s="26" t="s">
        <v>59</v>
      </c>
      <c r="C56" s="28">
        <f>SUM(C60,C77,C66)</f>
        <v>32073468.039999999</v>
      </c>
      <c r="D56" s="28">
        <f>SUM(D60,D77,D66)</f>
        <v>17897241.920000002</v>
      </c>
    </row>
    <row r="57" spans="1:4" s="22" customFormat="1">
      <c r="A57" s="127" t="s">
        <v>212</v>
      </c>
      <c r="B57" s="38" t="s">
        <v>214</v>
      </c>
      <c r="C57" s="39">
        <f>SUM(C61,C78,C67,)</f>
        <v>8784708.1699999999</v>
      </c>
      <c r="D57" s="220">
        <f>SUM(D61,D78,D67,)</f>
        <v>8736641.9199999999</v>
      </c>
    </row>
    <row r="58" spans="1:4" s="22" customFormat="1">
      <c r="A58" s="127"/>
      <c r="B58" s="83" t="s">
        <v>252</v>
      </c>
      <c r="C58" s="82">
        <f>SUM(C59:C59)</f>
        <v>23288759.869999997</v>
      </c>
      <c r="D58" s="231">
        <f>SUM(D59:D59)</f>
        <v>9160600</v>
      </c>
    </row>
    <row r="59" spans="1:4" s="18" customFormat="1" ht="13.5" thickBot="1">
      <c r="A59" s="129"/>
      <c r="B59" s="29" t="s">
        <v>216</v>
      </c>
      <c r="C59" s="30">
        <f>SUM(C63,C68,C79)</f>
        <v>23288759.869999997</v>
      </c>
      <c r="D59" s="225">
        <f>SUM(D65,D86,D75)</f>
        <v>9160600</v>
      </c>
    </row>
    <row r="60" spans="1:4" s="3" customFormat="1" ht="13.5" thickBot="1">
      <c r="A60" s="51" t="s">
        <v>60</v>
      </c>
      <c r="B60" s="31" t="s">
        <v>61</v>
      </c>
      <c r="C60" s="32">
        <f>SUM(C61:C62)</f>
        <v>10695289.23</v>
      </c>
      <c r="D60" s="32">
        <f>SUM(D61:D62)</f>
        <v>5400000</v>
      </c>
    </row>
    <row r="61" spans="1:4" s="22" customFormat="1">
      <c r="A61" s="127" t="s">
        <v>212</v>
      </c>
      <c r="B61" s="38" t="s">
        <v>214</v>
      </c>
      <c r="C61" s="39">
        <f>SUM(C64)</f>
        <v>5395289.2300000004</v>
      </c>
      <c r="D61" s="220">
        <f>SUM(D64)</f>
        <v>5400000</v>
      </c>
    </row>
    <row r="62" spans="1:4" s="22" customFormat="1">
      <c r="A62" s="127"/>
      <c r="B62" s="83" t="s">
        <v>252</v>
      </c>
      <c r="C62" s="82">
        <f>SUM(C63:C63)</f>
        <v>5300000</v>
      </c>
      <c r="D62" s="231">
        <f>SUM(D63:D63)</f>
        <v>0</v>
      </c>
    </row>
    <row r="63" spans="1:4" s="15" customFormat="1">
      <c r="A63" s="128"/>
      <c r="B63" s="19" t="s">
        <v>221</v>
      </c>
      <c r="C63" s="20">
        <f>SUM(C65)</f>
        <v>5300000</v>
      </c>
      <c r="D63" s="229">
        <f>SUM(D65)</f>
        <v>0</v>
      </c>
    </row>
    <row r="64" spans="1:4">
      <c r="A64" s="132">
        <v>4300</v>
      </c>
      <c r="B64" s="6" t="s">
        <v>10</v>
      </c>
      <c r="C64" s="7">
        <v>5395289.2300000004</v>
      </c>
      <c r="D64" s="227">
        <v>5400000</v>
      </c>
    </row>
    <row r="65" spans="1:4" s="10" customFormat="1" ht="24" customHeight="1" thickBot="1">
      <c r="A65" s="133">
        <v>6060</v>
      </c>
      <c r="B65" s="11" t="s">
        <v>17</v>
      </c>
      <c r="C65" s="34">
        <v>5300000</v>
      </c>
      <c r="D65" s="234">
        <v>0</v>
      </c>
    </row>
    <row r="66" spans="1:4" s="3" customFormat="1" ht="13.5" thickBot="1">
      <c r="A66" s="51" t="s">
        <v>62</v>
      </c>
      <c r="B66" s="31" t="s">
        <v>63</v>
      </c>
      <c r="C66" s="32">
        <f>SUM(C67:C68)</f>
        <v>16458239.219999999</v>
      </c>
      <c r="D66" s="32">
        <f>SUM(D67:D68)</f>
        <v>10045600</v>
      </c>
    </row>
    <row r="67" spans="1:4" s="22" customFormat="1">
      <c r="A67" s="75" t="s">
        <v>212</v>
      </c>
      <c r="B67" s="76" t="s">
        <v>214</v>
      </c>
      <c r="C67" s="188">
        <f>SUM(C69:C74)</f>
        <v>2562479.35</v>
      </c>
      <c r="D67" s="230">
        <f>SUM(D69:D74)</f>
        <v>2565000</v>
      </c>
    </row>
    <row r="68" spans="1:4" s="22" customFormat="1">
      <c r="A68" s="127"/>
      <c r="B68" s="19" t="s">
        <v>216</v>
      </c>
      <c r="C68" s="47">
        <f>SUM(C75:C76)</f>
        <v>13895759.869999999</v>
      </c>
      <c r="D68" s="239">
        <f>SUM(D75:D76)</f>
        <v>7480600</v>
      </c>
    </row>
    <row r="69" spans="1:4" s="22" customFormat="1">
      <c r="A69" s="153">
        <v>4110</v>
      </c>
      <c r="B69" s="6" t="s">
        <v>6</v>
      </c>
      <c r="C69" s="115">
        <v>2200</v>
      </c>
      <c r="D69" s="224">
        <v>2200</v>
      </c>
    </row>
    <row r="70" spans="1:4" s="22" customFormat="1">
      <c r="A70" s="153">
        <v>4120</v>
      </c>
      <c r="B70" s="6" t="s">
        <v>7</v>
      </c>
      <c r="C70" s="115">
        <v>800</v>
      </c>
      <c r="D70" s="224">
        <v>800</v>
      </c>
    </row>
    <row r="71" spans="1:4">
      <c r="A71" s="132">
        <v>4170</v>
      </c>
      <c r="B71" s="6" t="s">
        <v>222</v>
      </c>
      <c r="C71" s="87">
        <v>12000</v>
      </c>
      <c r="D71" s="227">
        <v>12000</v>
      </c>
    </row>
    <row r="72" spans="1:4">
      <c r="A72" s="132">
        <v>4210</v>
      </c>
      <c r="B72" s="6" t="s">
        <v>9</v>
      </c>
      <c r="C72" s="87"/>
      <c r="D72" s="227">
        <v>0</v>
      </c>
    </row>
    <row r="73" spans="1:4">
      <c r="A73" s="132">
        <v>4270</v>
      </c>
      <c r="B73" s="6" t="s">
        <v>0</v>
      </c>
      <c r="C73" s="87">
        <v>725388</v>
      </c>
      <c r="D73" s="227">
        <v>750000</v>
      </c>
    </row>
    <row r="74" spans="1:4">
      <c r="A74" s="140">
        <v>4300</v>
      </c>
      <c r="B74" s="23" t="s">
        <v>10</v>
      </c>
      <c r="C74" s="88">
        <v>1822091.35</v>
      </c>
      <c r="D74" s="238">
        <v>1800000</v>
      </c>
    </row>
    <row r="75" spans="1:4" ht="27" customHeight="1">
      <c r="A75" s="133">
        <v>6050</v>
      </c>
      <c r="B75" s="33" t="s">
        <v>1</v>
      </c>
      <c r="C75" s="89">
        <v>13349027.85</v>
      </c>
      <c r="D75" s="234">
        <v>7480600</v>
      </c>
    </row>
    <row r="76" spans="1:4" ht="27" customHeight="1" thickBot="1">
      <c r="A76" s="133">
        <v>6057</v>
      </c>
      <c r="B76" s="33" t="s">
        <v>1</v>
      </c>
      <c r="C76" s="89">
        <v>546732.02</v>
      </c>
      <c r="D76" s="234">
        <v>0</v>
      </c>
    </row>
    <row r="77" spans="1:4" s="3" customFormat="1" ht="13.5" thickBot="1">
      <c r="A77" s="51" t="s">
        <v>64</v>
      </c>
      <c r="B77" s="31" t="s">
        <v>65</v>
      </c>
      <c r="C77" s="32">
        <f>SUM(C78:C79)</f>
        <v>4919939.59</v>
      </c>
      <c r="D77" s="32">
        <f>SUM(D78:D79)</f>
        <v>2451641.92</v>
      </c>
    </row>
    <row r="78" spans="1:4" s="22" customFormat="1">
      <c r="A78" s="127" t="s">
        <v>212</v>
      </c>
      <c r="B78" s="38" t="s">
        <v>214</v>
      </c>
      <c r="C78" s="39">
        <f>SUM(C80:C85)</f>
        <v>826939.59</v>
      </c>
      <c r="D78" s="220">
        <f>SUM(D80:D85)</f>
        <v>771641.92</v>
      </c>
    </row>
    <row r="79" spans="1:4" s="22" customFormat="1">
      <c r="A79" s="127"/>
      <c r="B79" s="19" t="s">
        <v>216</v>
      </c>
      <c r="C79" s="47">
        <f>SUM(C86)</f>
        <v>4093000</v>
      </c>
      <c r="D79" s="239">
        <f>SUM(D86)</f>
        <v>1680000</v>
      </c>
    </row>
    <row r="80" spans="1:4" s="22" customFormat="1">
      <c r="A80" s="153">
        <v>4110</v>
      </c>
      <c r="B80" s="6" t="s">
        <v>6</v>
      </c>
      <c r="C80" s="115">
        <v>1000</v>
      </c>
      <c r="D80" s="224">
        <v>700</v>
      </c>
    </row>
    <row r="81" spans="1:4" s="22" customFormat="1">
      <c r="A81" s="153">
        <v>4120</v>
      </c>
      <c r="B81" s="6" t="s">
        <v>7</v>
      </c>
      <c r="C81" s="115">
        <v>300</v>
      </c>
      <c r="D81" s="224">
        <v>300</v>
      </c>
    </row>
    <row r="82" spans="1:4">
      <c r="A82" s="132">
        <v>4170</v>
      </c>
      <c r="B82" s="6" t="s">
        <v>222</v>
      </c>
      <c r="C82" s="87">
        <v>4500</v>
      </c>
      <c r="D82" s="227">
        <v>4000</v>
      </c>
    </row>
    <row r="83" spans="1:4">
      <c r="A83" s="132">
        <v>4210</v>
      </c>
      <c r="B83" s="6" t="s">
        <v>9</v>
      </c>
      <c r="C83" s="87">
        <v>5120.75</v>
      </c>
      <c r="D83" s="227">
        <v>0</v>
      </c>
    </row>
    <row r="84" spans="1:4">
      <c r="A84" s="132">
        <v>4270</v>
      </c>
      <c r="B84" s="6" t="s">
        <v>0</v>
      </c>
      <c r="C84" s="87">
        <v>194612</v>
      </c>
      <c r="D84" s="227">
        <v>150000</v>
      </c>
    </row>
    <row r="85" spans="1:4">
      <c r="A85" s="140">
        <v>4300</v>
      </c>
      <c r="B85" s="23" t="s">
        <v>10</v>
      </c>
      <c r="C85" s="88">
        <v>621406.84</v>
      </c>
      <c r="D85" s="238">
        <v>616641.92000000004</v>
      </c>
    </row>
    <row r="86" spans="1:4" ht="27" customHeight="1" thickBot="1">
      <c r="A86" s="133">
        <v>6050</v>
      </c>
      <c r="B86" s="33" t="s">
        <v>1</v>
      </c>
      <c r="C86" s="89">
        <v>4093000</v>
      </c>
      <c r="D86" s="234">
        <v>1680000</v>
      </c>
    </row>
    <row r="87" spans="1:4" s="3" customFormat="1" ht="13.5" thickBot="1">
      <c r="A87" s="50" t="s">
        <v>66</v>
      </c>
      <c r="B87" s="26" t="s">
        <v>67</v>
      </c>
      <c r="C87" s="90">
        <f>SUM(C88,C89)</f>
        <v>1489973.28</v>
      </c>
      <c r="D87" s="28">
        <f>SUM(D88,D89)</f>
        <v>4517055</v>
      </c>
    </row>
    <row r="88" spans="1:4" s="22" customFormat="1">
      <c r="A88" s="127" t="s">
        <v>212</v>
      </c>
      <c r="B88" s="38" t="s">
        <v>214</v>
      </c>
      <c r="C88" s="91">
        <f>SUM(C92,C103)</f>
        <v>989973.28</v>
      </c>
      <c r="D88" s="220">
        <f>SUM(D92,D103)</f>
        <v>692055</v>
      </c>
    </row>
    <row r="89" spans="1:4" s="22" customFormat="1">
      <c r="A89" s="127"/>
      <c r="B89" s="83" t="s">
        <v>252</v>
      </c>
      <c r="C89" s="82">
        <f>SUM(C90:C90)</f>
        <v>500000</v>
      </c>
      <c r="D89" s="231">
        <f>SUM(D90:D90)</f>
        <v>3825000</v>
      </c>
    </row>
    <row r="90" spans="1:4" s="18" customFormat="1" ht="13.5" thickBot="1">
      <c r="A90" s="129"/>
      <c r="B90" s="29" t="s">
        <v>216</v>
      </c>
      <c r="C90" s="92">
        <f>SUM(C93)</f>
        <v>500000</v>
      </c>
      <c r="D90" s="225">
        <f>SUM(D93)</f>
        <v>3825000</v>
      </c>
    </row>
    <row r="91" spans="1:4" s="3" customFormat="1" ht="33.75" customHeight="1" thickBot="1">
      <c r="A91" s="51" t="s">
        <v>68</v>
      </c>
      <c r="B91" s="31" t="s">
        <v>69</v>
      </c>
      <c r="C91" s="93">
        <f>SUM(C92,C93)</f>
        <v>1314973.28</v>
      </c>
      <c r="D91" s="37">
        <f>SUM(D92,D93)</f>
        <v>4390055</v>
      </c>
    </row>
    <row r="92" spans="1:4" s="22" customFormat="1">
      <c r="A92" s="127" t="s">
        <v>212</v>
      </c>
      <c r="B92" s="38" t="s">
        <v>214</v>
      </c>
      <c r="C92" s="91">
        <f>SUM(C94:C100)</f>
        <v>814973.28</v>
      </c>
      <c r="D92" s="220">
        <f>SUM(D94:D100)</f>
        <v>565055</v>
      </c>
    </row>
    <row r="93" spans="1:4" s="18" customFormat="1">
      <c r="A93" s="131"/>
      <c r="B93" s="19" t="s">
        <v>216</v>
      </c>
      <c r="C93" s="94">
        <f>SUM(C101)</f>
        <v>500000</v>
      </c>
      <c r="D93" s="229">
        <f>SUM(D101)</f>
        <v>3825000</v>
      </c>
    </row>
    <row r="94" spans="1:4" s="18" customFormat="1" ht="51">
      <c r="A94" s="170">
        <v>2820</v>
      </c>
      <c r="B94" s="171" t="s">
        <v>16</v>
      </c>
      <c r="C94" s="172">
        <v>40000</v>
      </c>
      <c r="D94" s="240">
        <v>40000</v>
      </c>
    </row>
    <row r="95" spans="1:4">
      <c r="A95" s="132">
        <v>4110</v>
      </c>
      <c r="B95" s="6" t="s">
        <v>6</v>
      </c>
      <c r="C95" s="87">
        <v>7520</v>
      </c>
      <c r="D95" s="227">
        <v>480</v>
      </c>
    </row>
    <row r="96" spans="1:4">
      <c r="A96" s="132">
        <v>4120</v>
      </c>
      <c r="B96" s="6" t="s">
        <v>7</v>
      </c>
      <c r="C96" s="87">
        <v>1175</v>
      </c>
      <c r="D96" s="227">
        <v>75</v>
      </c>
    </row>
    <row r="97" spans="1:4">
      <c r="A97" s="132">
        <v>4170</v>
      </c>
      <c r="B97" s="6" t="s">
        <v>222</v>
      </c>
      <c r="C97" s="87">
        <v>47000</v>
      </c>
      <c r="D97" s="227">
        <v>3000</v>
      </c>
    </row>
    <row r="98" spans="1:4">
      <c r="A98" s="132">
        <v>4210</v>
      </c>
      <c r="B98" s="6" t="s">
        <v>9</v>
      </c>
      <c r="C98" s="87">
        <v>15000</v>
      </c>
      <c r="D98" s="227">
        <v>10000</v>
      </c>
    </row>
    <row r="99" spans="1:4">
      <c r="A99" s="132">
        <v>4300</v>
      </c>
      <c r="B99" s="6" t="s">
        <v>10</v>
      </c>
      <c r="C99" s="87">
        <v>675478.28</v>
      </c>
      <c r="D99" s="227">
        <v>482000</v>
      </c>
    </row>
    <row r="100" spans="1:4">
      <c r="A100" s="132">
        <v>4430</v>
      </c>
      <c r="B100" s="6" t="s">
        <v>11</v>
      </c>
      <c r="C100" s="87">
        <v>28800</v>
      </c>
      <c r="D100" s="227">
        <v>29500</v>
      </c>
    </row>
    <row r="101" spans="1:4" ht="26.25" thickBot="1">
      <c r="A101" s="141">
        <v>6050</v>
      </c>
      <c r="B101" s="11" t="s">
        <v>1</v>
      </c>
      <c r="C101" s="96">
        <v>500000</v>
      </c>
      <c r="D101" s="241">
        <v>3825000</v>
      </c>
    </row>
    <row r="102" spans="1:4" s="3" customFormat="1" ht="13.5" thickBot="1">
      <c r="A102" s="51" t="s">
        <v>70</v>
      </c>
      <c r="B102" s="31" t="s">
        <v>57</v>
      </c>
      <c r="C102" s="97">
        <f>SUM(C104:C111)</f>
        <v>175000</v>
      </c>
      <c r="D102" s="32">
        <f>SUM(D104:D111)</f>
        <v>127000</v>
      </c>
    </row>
    <row r="103" spans="1:4" s="22" customFormat="1">
      <c r="A103" s="127" t="s">
        <v>212</v>
      </c>
      <c r="B103" s="38" t="s">
        <v>214</v>
      </c>
      <c r="C103" s="91">
        <f>SUM(C104:C111)</f>
        <v>175000</v>
      </c>
      <c r="D103" s="220">
        <f>SUM(D104:D111)</f>
        <v>127000</v>
      </c>
    </row>
    <row r="104" spans="1:4" ht="51">
      <c r="A104" s="142">
        <v>2820</v>
      </c>
      <c r="B104" s="86" t="s">
        <v>16</v>
      </c>
      <c r="C104" s="98">
        <v>75000</v>
      </c>
      <c r="D104" s="242">
        <v>75000</v>
      </c>
    </row>
    <row r="105" spans="1:4">
      <c r="A105" s="132">
        <v>4110</v>
      </c>
      <c r="B105" s="6" t="s">
        <v>6</v>
      </c>
      <c r="C105" s="87">
        <v>2600</v>
      </c>
      <c r="D105" s="227">
        <v>600</v>
      </c>
    </row>
    <row r="106" spans="1:4">
      <c r="A106" s="132">
        <v>4120</v>
      </c>
      <c r="B106" s="6" t="s">
        <v>7</v>
      </c>
      <c r="C106" s="87">
        <v>400</v>
      </c>
      <c r="D106" s="227">
        <v>400</v>
      </c>
    </row>
    <row r="107" spans="1:4">
      <c r="A107" s="143">
        <v>4170</v>
      </c>
      <c r="B107" s="43" t="s">
        <v>222</v>
      </c>
      <c r="C107" s="99">
        <v>10000</v>
      </c>
      <c r="D107" s="243">
        <v>2000</v>
      </c>
    </row>
    <row r="108" spans="1:4">
      <c r="A108" s="132">
        <v>4210</v>
      </c>
      <c r="B108" s="6" t="s">
        <v>9</v>
      </c>
      <c r="C108" s="87">
        <v>10000</v>
      </c>
      <c r="D108" s="227">
        <v>2000</v>
      </c>
    </row>
    <row r="109" spans="1:4">
      <c r="A109" s="132">
        <v>4300</v>
      </c>
      <c r="B109" s="6" t="s">
        <v>10</v>
      </c>
      <c r="C109" s="87">
        <v>67000</v>
      </c>
      <c r="D109" s="227">
        <v>42500</v>
      </c>
    </row>
    <row r="110" spans="1:4" ht="26.25" thickBot="1">
      <c r="A110" s="152">
        <v>4380</v>
      </c>
      <c r="B110" s="71" t="s">
        <v>51</v>
      </c>
      <c r="C110" s="193">
        <v>10000</v>
      </c>
      <c r="D110" s="244">
        <v>4000</v>
      </c>
    </row>
    <row r="111" spans="1:4" ht="13.5" thickBot="1">
      <c r="A111" s="152">
        <v>4430</v>
      </c>
      <c r="B111" s="6" t="s">
        <v>11</v>
      </c>
      <c r="C111" s="87">
        <v>0</v>
      </c>
      <c r="D111" s="227">
        <v>500</v>
      </c>
    </row>
    <row r="112" spans="1:4" s="3" customFormat="1" ht="13.5" thickBot="1">
      <c r="A112" s="50" t="s">
        <v>71</v>
      </c>
      <c r="B112" s="26" t="s">
        <v>72</v>
      </c>
      <c r="C112" s="90">
        <f>SUM(C115,C120,C130)</f>
        <v>4091021.21</v>
      </c>
      <c r="D112" s="28">
        <f>SUM(D115,D120,D130)</f>
        <v>4584220</v>
      </c>
    </row>
    <row r="113" spans="1:4" s="22" customFormat="1">
      <c r="A113" s="127" t="s">
        <v>212</v>
      </c>
      <c r="B113" s="38" t="s">
        <v>214</v>
      </c>
      <c r="C113" s="91">
        <f>SUM(C116,C121,C131)</f>
        <v>4072721.21</v>
      </c>
      <c r="D113" s="220">
        <f>SUM(D116,D121,D131)</f>
        <v>4584220</v>
      </c>
    </row>
    <row r="114" spans="1:4" s="18" customFormat="1" ht="13.5" thickBot="1">
      <c r="A114" s="129"/>
      <c r="B114" s="29" t="s">
        <v>216</v>
      </c>
      <c r="C114" s="92">
        <f>SUM(C122,C132)</f>
        <v>18300</v>
      </c>
      <c r="D114" s="225">
        <f>SUM(D122,D132)</f>
        <v>0</v>
      </c>
    </row>
    <row r="115" spans="1:4" s="3" customFormat="1" ht="26.25" thickBot="1">
      <c r="A115" s="51" t="s">
        <v>73</v>
      </c>
      <c r="B115" s="31" t="s">
        <v>74</v>
      </c>
      <c r="C115" s="97">
        <f>SUM(C117:C119)</f>
        <v>2551276.92</v>
      </c>
      <c r="D115" s="32">
        <f>SUM(D117:D119)</f>
        <v>2753220</v>
      </c>
    </row>
    <row r="116" spans="1:4" s="22" customFormat="1">
      <c r="A116" s="127" t="s">
        <v>212</v>
      </c>
      <c r="B116" s="38" t="s">
        <v>214</v>
      </c>
      <c r="C116" s="91">
        <f>SUM(C117:C119)</f>
        <v>2551276.92</v>
      </c>
      <c r="D116" s="220">
        <f>SUM(D117:D119)</f>
        <v>2753220</v>
      </c>
    </row>
    <row r="117" spans="1:4">
      <c r="A117" s="140">
        <v>4300</v>
      </c>
      <c r="B117" s="23" t="s">
        <v>10</v>
      </c>
      <c r="C117" s="88">
        <v>2506000</v>
      </c>
      <c r="D117" s="238">
        <v>2623220</v>
      </c>
    </row>
    <row r="118" spans="1:4" ht="25.5">
      <c r="A118" s="140">
        <v>4590</v>
      </c>
      <c r="B118" s="40" t="s">
        <v>27</v>
      </c>
      <c r="C118" s="88">
        <v>0</v>
      </c>
      <c r="D118" s="238">
        <v>80000</v>
      </c>
    </row>
    <row r="119" spans="1:4" ht="45.75" customHeight="1" thickBot="1">
      <c r="A119" s="140">
        <v>4600</v>
      </c>
      <c r="B119" s="40" t="s">
        <v>14</v>
      </c>
      <c r="C119" s="24">
        <v>45276.92</v>
      </c>
      <c r="D119" s="238">
        <v>50000</v>
      </c>
    </row>
    <row r="120" spans="1:4" s="3" customFormat="1" ht="34.5" customHeight="1" thickBot="1">
      <c r="A120" s="51" t="s">
        <v>75</v>
      </c>
      <c r="B120" s="31" t="s">
        <v>76</v>
      </c>
      <c r="C120" s="93">
        <f>SUM(C121:C122)</f>
        <v>588300</v>
      </c>
      <c r="D120" s="37">
        <f>SUM(D121:D122)</f>
        <v>943000</v>
      </c>
    </row>
    <row r="121" spans="1:4" s="22" customFormat="1">
      <c r="A121" s="127" t="s">
        <v>212</v>
      </c>
      <c r="B121" s="38" t="s">
        <v>214</v>
      </c>
      <c r="C121" s="91">
        <f>SUM(C123:C128)</f>
        <v>570000</v>
      </c>
      <c r="D121" s="220">
        <f>SUM(D123:D128)</f>
        <v>943000</v>
      </c>
    </row>
    <row r="122" spans="1:4" s="18" customFormat="1">
      <c r="A122" s="131"/>
      <c r="B122" s="19" t="s">
        <v>216</v>
      </c>
      <c r="C122" s="94">
        <f>SUM(C129:C129)</f>
        <v>18300</v>
      </c>
      <c r="D122" s="229">
        <f>SUM(D129:D129)</f>
        <v>0</v>
      </c>
    </row>
    <row r="123" spans="1:4" ht="25.5">
      <c r="A123" s="143">
        <v>2930</v>
      </c>
      <c r="B123" s="43" t="s">
        <v>18</v>
      </c>
      <c r="C123" s="99">
        <v>40000</v>
      </c>
      <c r="D123" s="243">
        <v>20000</v>
      </c>
    </row>
    <row r="124" spans="1:4">
      <c r="A124" s="132">
        <v>4300</v>
      </c>
      <c r="B124" s="6" t="s">
        <v>10</v>
      </c>
      <c r="C124" s="87">
        <v>299000</v>
      </c>
      <c r="D124" s="227">
        <v>140000</v>
      </c>
    </row>
    <row r="125" spans="1:4">
      <c r="A125" s="132">
        <v>4430</v>
      </c>
      <c r="B125" s="6" t="s">
        <v>11</v>
      </c>
      <c r="C125" s="87">
        <v>0</v>
      </c>
      <c r="D125" s="227">
        <v>3000</v>
      </c>
    </row>
    <row r="126" spans="1:4" ht="25.5">
      <c r="A126" s="132">
        <v>4590</v>
      </c>
      <c r="B126" s="6" t="s">
        <v>27</v>
      </c>
      <c r="C126" s="87">
        <v>200000</v>
      </c>
      <c r="D126" s="227">
        <v>250000</v>
      </c>
    </row>
    <row r="127" spans="1:4" ht="38.25">
      <c r="A127" s="132">
        <v>4600</v>
      </c>
      <c r="B127" s="6" t="s">
        <v>14</v>
      </c>
      <c r="C127" s="87">
        <v>1000</v>
      </c>
      <c r="D127" s="227">
        <v>500000</v>
      </c>
    </row>
    <row r="128" spans="1:4" ht="25.5">
      <c r="A128" s="132">
        <v>4610</v>
      </c>
      <c r="B128" s="6" t="s">
        <v>28</v>
      </c>
      <c r="C128" s="87">
        <v>30000</v>
      </c>
      <c r="D128" s="227">
        <v>30000</v>
      </c>
    </row>
    <row r="129" spans="1:4" s="10" customFormat="1" ht="30" customHeight="1" thickBot="1">
      <c r="A129" s="141">
        <v>6050</v>
      </c>
      <c r="B129" s="11" t="s">
        <v>1</v>
      </c>
      <c r="C129" s="96">
        <v>18300</v>
      </c>
      <c r="D129" s="241">
        <v>0</v>
      </c>
    </row>
    <row r="130" spans="1:4" s="3" customFormat="1" ht="13.5" thickBot="1">
      <c r="A130" s="51" t="s">
        <v>77</v>
      </c>
      <c r="B130" s="31" t="s">
        <v>57</v>
      </c>
      <c r="C130" s="97">
        <f>SUM(C131)</f>
        <v>951444.29</v>
      </c>
      <c r="D130" s="32">
        <f>SUM(D131:D132)</f>
        <v>888000</v>
      </c>
    </row>
    <row r="131" spans="1:4" s="22" customFormat="1">
      <c r="A131" s="75" t="s">
        <v>212</v>
      </c>
      <c r="B131" s="76" t="s">
        <v>214</v>
      </c>
      <c r="C131" s="117">
        <f>SUM(C133:C135)</f>
        <v>951444.29</v>
      </c>
      <c r="D131" s="230">
        <f>SUM(D133:D135)</f>
        <v>888000</v>
      </c>
    </row>
    <row r="132" spans="1:4" s="18" customFormat="1">
      <c r="A132" s="131"/>
      <c r="B132" s="19" t="s">
        <v>216</v>
      </c>
      <c r="C132" s="94">
        <v>0</v>
      </c>
      <c r="D132" s="229">
        <v>0</v>
      </c>
    </row>
    <row r="133" spans="1:4">
      <c r="A133" s="132">
        <v>4270</v>
      </c>
      <c r="B133" s="6" t="s">
        <v>0</v>
      </c>
      <c r="C133" s="87">
        <v>863444.29</v>
      </c>
      <c r="D133" s="227">
        <v>800000</v>
      </c>
    </row>
    <row r="134" spans="1:4">
      <c r="A134" s="132">
        <v>4300</v>
      </c>
      <c r="B134" s="6" t="s">
        <v>10</v>
      </c>
      <c r="C134" s="87">
        <v>38000</v>
      </c>
      <c r="D134" s="227">
        <v>38000</v>
      </c>
    </row>
    <row r="135" spans="1:4" ht="13.5" thickBot="1">
      <c r="A135" s="140">
        <v>4430</v>
      </c>
      <c r="B135" s="23" t="s">
        <v>11</v>
      </c>
      <c r="C135" s="88">
        <v>50000</v>
      </c>
      <c r="D135" s="238">
        <v>50000</v>
      </c>
    </row>
    <row r="136" spans="1:4" s="3" customFormat="1" ht="13.5" thickBot="1">
      <c r="A136" s="50" t="s">
        <v>78</v>
      </c>
      <c r="B136" s="26" t="s">
        <v>79</v>
      </c>
      <c r="C136" s="90">
        <f>SUM(C138,C144)</f>
        <v>892440</v>
      </c>
      <c r="D136" s="28">
        <f>SUM(D138,D144)</f>
        <v>936900</v>
      </c>
    </row>
    <row r="137" spans="1:4" s="22" customFormat="1" ht="13.5" thickBot="1">
      <c r="A137" s="144" t="s">
        <v>212</v>
      </c>
      <c r="B137" s="42" t="s">
        <v>214</v>
      </c>
      <c r="C137" s="100">
        <f>SUM(C139,C145)</f>
        <v>892440</v>
      </c>
      <c r="D137" s="219">
        <f>SUM(D139,D145)</f>
        <v>936900</v>
      </c>
    </row>
    <row r="138" spans="1:4" s="3" customFormat="1" ht="30" customHeight="1" thickBot="1">
      <c r="A138" s="51" t="s">
        <v>80</v>
      </c>
      <c r="B138" s="31" t="s">
        <v>81</v>
      </c>
      <c r="C138" s="97">
        <f>SUM(C139)</f>
        <v>760000</v>
      </c>
      <c r="D138" s="32">
        <f>SUM(D139)</f>
        <v>806900</v>
      </c>
    </row>
    <row r="139" spans="1:4" s="22" customFormat="1">
      <c r="A139" s="127" t="s">
        <v>212</v>
      </c>
      <c r="B139" s="38" t="s">
        <v>214</v>
      </c>
      <c r="C139" s="91">
        <f>SUM(C140:C143)</f>
        <v>760000</v>
      </c>
      <c r="D139" s="220">
        <f>SUM(D140:D143)</f>
        <v>806900</v>
      </c>
    </row>
    <row r="140" spans="1:4">
      <c r="A140" s="132">
        <v>4110</v>
      </c>
      <c r="B140" s="6" t="s">
        <v>6</v>
      </c>
      <c r="C140" s="87">
        <v>1500</v>
      </c>
      <c r="D140" s="227">
        <v>1500</v>
      </c>
    </row>
    <row r="141" spans="1:4">
      <c r="A141" s="132">
        <v>4120</v>
      </c>
      <c r="B141" s="6" t="s">
        <v>7</v>
      </c>
      <c r="C141" s="87">
        <v>500</v>
      </c>
      <c r="D141" s="227">
        <v>500</v>
      </c>
    </row>
    <row r="142" spans="1:4" s="22" customFormat="1">
      <c r="A142" s="145">
        <v>4170</v>
      </c>
      <c r="B142" s="8" t="s">
        <v>222</v>
      </c>
      <c r="C142" s="9">
        <v>10000</v>
      </c>
      <c r="D142" s="221">
        <v>10000</v>
      </c>
    </row>
    <row r="143" spans="1:4" ht="13.5" thickBot="1">
      <c r="A143" s="140">
        <v>4300</v>
      </c>
      <c r="B143" s="23" t="s">
        <v>10</v>
      </c>
      <c r="C143" s="88">
        <v>748000</v>
      </c>
      <c r="D143" s="238">
        <v>794900</v>
      </c>
    </row>
    <row r="144" spans="1:4" s="3" customFormat="1" ht="31.5" customHeight="1" thickBot="1">
      <c r="A144" s="51" t="s">
        <v>82</v>
      </c>
      <c r="B144" s="31" t="s">
        <v>83</v>
      </c>
      <c r="C144" s="97">
        <f>SUM(C145)</f>
        <v>132440</v>
      </c>
      <c r="D144" s="32">
        <f>SUM(D145)</f>
        <v>130000</v>
      </c>
    </row>
    <row r="145" spans="1:4" s="22" customFormat="1">
      <c r="A145" s="127" t="s">
        <v>212</v>
      </c>
      <c r="B145" s="38" t="s">
        <v>214</v>
      </c>
      <c r="C145" s="91">
        <f>SUM(C146)</f>
        <v>132440</v>
      </c>
      <c r="D145" s="220">
        <f>SUM(D146)</f>
        <v>130000</v>
      </c>
    </row>
    <row r="146" spans="1:4" ht="13.5" thickBot="1">
      <c r="A146" s="140">
        <v>4300</v>
      </c>
      <c r="B146" s="23" t="s">
        <v>10</v>
      </c>
      <c r="C146" s="88">
        <v>132440</v>
      </c>
      <c r="D146" s="238">
        <v>130000</v>
      </c>
    </row>
    <row r="147" spans="1:4" s="3" customFormat="1" ht="13.5" thickBot="1">
      <c r="A147" s="50" t="s">
        <v>84</v>
      </c>
      <c r="B147" s="26" t="s">
        <v>85</v>
      </c>
      <c r="C147" s="101">
        <f>SUM(C155,C168,C213,C150,C206,C197)</f>
        <v>14254153.92</v>
      </c>
      <c r="D147" s="27">
        <f>SUM(D155,D168,D213,D150,D206,D197)</f>
        <v>12801842</v>
      </c>
    </row>
    <row r="148" spans="1:4" s="22" customFormat="1">
      <c r="A148" s="127" t="s">
        <v>212</v>
      </c>
      <c r="B148" s="38" t="s">
        <v>214</v>
      </c>
      <c r="C148" s="91">
        <f>SUM(C151,C156,C169,C207,C214,C198)</f>
        <v>11857153.92</v>
      </c>
      <c r="D148" s="220">
        <f>SUM(D151,D156,D169,D207,D214,D198)</f>
        <v>12451842</v>
      </c>
    </row>
    <row r="149" spans="1:4" s="18" customFormat="1" ht="13.5" thickBot="1">
      <c r="A149" s="129"/>
      <c r="B149" s="29" t="s">
        <v>216</v>
      </c>
      <c r="C149" s="92">
        <f>SUM(C170)</f>
        <v>2397000</v>
      </c>
      <c r="D149" s="225">
        <f>SUM(D170)</f>
        <v>350000</v>
      </c>
    </row>
    <row r="150" spans="1:4" s="18" customFormat="1" ht="13.5" thickBot="1">
      <c r="A150" s="51" t="s">
        <v>86</v>
      </c>
      <c r="B150" s="31" t="s">
        <v>87</v>
      </c>
      <c r="C150" s="97">
        <f>SUM(C151)</f>
        <v>369000</v>
      </c>
      <c r="D150" s="32">
        <f>SUM(D151)</f>
        <v>434107</v>
      </c>
    </row>
    <row r="151" spans="1:4" s="18" customFormat="1">
      <c r="A151" s="147" t="s">
        <v>212</v>
      </c>
      <c r="B151" s="64" t="s">
        <v>214</v>
      </c>
      <c r="C151" s="103">
        <f>SUM(C152:C154)</f>
        <v>369000</v>
      </c>
      <c r="D151" s="245">
        <f>SUM(D152:D154)</f>
        <v>434107</v>
      </c>
    </row>
    <row r="152" spans="1:4" s="18" customFormat="1" ht="25.5">
      <c r="A152" s="77">
        <v>4010</v>
      </c>
      <c r="B152" s="65" t="s">
        <v>4</v>
      </c>
      <c r="C152" s="104">
        <v>313500</v>
      </c>
      <c r="D152" s="246">
        <v>368731</v>
      </c>
    </row>
    <row r="153" spans="1:4" s="18" customFormat="1">
      <c r="A153" s="77">
        <v>4110</v>
      </c>
      <c r="B153" s="65" t="s">
        <v>6</v>
      </c>
      <c r="C153" s="104">
        <v>47800</v>
      </c>
      <c r="D153" s="246">
        <v>56343</v>
      </c>
    </row>
    <row r="154" spans="1:4" s="18" customFormat="1" ht="13.5" thickBot="1">
      <c r="A154" s="78">
        <v>4120</v>
      </c>
      <c r="B154" s="66" t="s">
        <v>7</v>
      </c>
      <c r="C154" s="105">
        <v>7700</v>
      </c>
      <c r="D154" s="247">
        <v>9033</v>
      </c>
    </row>
    <row r="155" spans="1:4" s="3" customFormat="1" ht="13.5" thickBot="1">
      <c r="A155" s="51" t="s">
        <v>88</v>
      </c>
      <c r="B155" s="31" t="s">
        <v>89</v>
      </c>
      <c r="C155" s="97">
        <f>SUM(C156)</f>
        <v>448650</v>
      </c>
      <c r="D155" s="32">
        <f>SUM(D156)</f>
        <v>465946</v>
      </c>
    </row>
    <row r="156" spans="1:4" s="22" customFormat="1">
      <c r="A156" s="75" t="s">
        <v>212</v>
      </c>
      <c r="B156" s="76" t="s">
        <v>214</v>
      </c>
      <c r="C156" s="117">
        <f>SUM(C157:C167)</f>
        <v>448650</v>
      </c>
      <c r="D156" s="230">
        <f>SUM(D157:D167)</f>
        <v>465946</v>
      </c>
    </row>
    <row r="157" spans="1:4" ht="25.5">
      <c r="A157" s="132">
        <v>3030</v>
      </c>
      <c r="B157" s="6" t="s">
        <v>20</v>
      </c>
      <c r="C157" s="87">
        <v>409460</v>
      </c>
      <c r="D157" s="227">
        <v>428756</v>
      </c>
    </row>
    <row r="158" spans="1:4">
      <c r="A158" s="132">
        <v>4090</v>
      </c>
      <c r="B158" s="6" t="s">
        <v>21</v>
      </c>
      <c r="C158" s="87">
        <v>0</v>
      </c>
      <c r="D158" s="227">
        <v>400</v>
      </c>
    </row>
    <row r="159" spans="1:4" s="18" customFormat="1">
      <c r="A159" s="77">
        <v>4110</v>
      </c>
      <c r="B159" s="65" t="s">
        <v>6</v>
      </c>
      <c r="C159" s="104">
        <v>70</v>
      </c>
      <c r="D159" s="246">
        <v>70</v>
      </c>
    </row>
    <row r="160" spans="1:4" s="18" customFormat="1">
      <c r="A160" s="78">
        <v>4120</v>
      </c>
      <c r="B160" s="66" t="s">
        <v>7</v>
      </c>
      <c r="C160" s="105">
        <v>20</v>
      </c>
      <c r="D160" s="247">
        <v>20</v>
      </c>
    </row>
    <row r="161" spans="1:4">
      <c r="A161" s="132">
        <v>4170</v>
      </c>
      <c r="B161" s="6" t="s">
        <v>8</v>
      </c>
      <c r="C161" s="87">
        <v>400</v>
      </c>
      <c r="D161" s="227">
        <v>400</v>
      </c>
    </row>
    <row r="162" spans="1:4">
      <c r="A162" s="132">
        <v>4210</v>
      </c>
      <c r="B162" s="6" t="s">
        <v>9</v>
      </c>
      <c r="C162" s="87">
        <v>9400</v>
      </c>
      <c r="D162" s="227">
        <v>9000</v>
      </c>
    </row>
    <row r="163" spans="1:4">
      <c r="A163" s="132">
        <v>4300</v>
      </c>
      <c r="B163" s="6" t="s">
        <v>10</v>
      </c>
      <c r="C163" s="87">
        <v>19000</v>
      </c>
      <c r="D163" s="227">
        <v>16000</v>
      </c>
    </row>
    <row r="164" spans="1:4" ht="51">
      <c r="A164" s="132">
        <v>4360</v>
      </c>
      <c r="B164" s="6" t="s">
        <v>317</v>
      </c>
      <c r="C164" s="87">
        <v>1300</v>
      </c>
      <c r="D164" s="227">
        <v>1300</v>
      </c>
    </row>
    <row r="165" spans="1:4">
      <c r="A165" s="132">
        <v>4410</v>
      </c>
      <c r="B165" s="6" t="s">
        <v>22</v>
      </c>
      <c r="C165" s="87">
        <v>1000</v>
      </c>
      <c r="D165" s="227">
        <v>1000</v>
      </c>
    </row>
    <row r="166" spans="1:4">
      <c r="A166" s="140">
        <v>4420</v>
      </c>
      <c r="B166" s="23" t="s">
        <v>23</v>
      </c>
      <c r="C166" s="88">
        <v>6000</v>
      </c>
      <c r="D166" s="238">
        <v>5000</v>
      </c>
    </row>
    <row r="167" spans="1:4" ht="26.25" thickBot="1">
      <c r="A167" s="152">
        <v>4700</v>
      </c>
      <c r="B167" s="71" t="s">
        <v>233</v>
      </c>
      <c r="C167" s="182">
        <v>2000</v>
      </c>
      <c r="D167" s="244">
        <v>4000</v>
      </c>
    </row>
    <row r="168" spans="1:4" s="3" customFormat="1" ht="13.5" thickBot="1">
      <c r="A168" s="62" t="s">
        <v>90</v>
      </c>
      <c r="B168" s="63" t="s">
        <v>91</v>
      </c>
      <c r="C168" s="112">
        <f>SUM(C169:C170)</f>
        <v>12335011.92</v>
      </c>
      <c r="D168" s="248">
        <f>SUM(D169:D170)</f>
        <v>10702459</v>
      </c>
    </row>
    <row r="169" spans="1:4" s="22" customFormat="1">
      <c r="A169" s="75" t="s">
        <v>212</v>
      </c>
      <c r="B169" s="76" t="s">
        <v>214</v>
      </c>
      <c r="C169" s="117">
        <f>SUM(C171:C194)</f>
        <v>9938011.9199999999</v>
      </c>
      <c r="D169" s="230">
        <f>SUM(D171:D194)</f>
        <v>10352459</v>
      </c>
    </row>
    <row r="170" spans="1:4" s="18" customFormat="1">
      <c r="A170" s="131"/>
      <c r="B170" s="19" t="s">
        <v>216</v>
      </c>
      <c r="C170" s="94">
        <f>SUM(C195:C196)</f>
        <v>2397000</v>
      </c>
      <c r="D170" s="229">
        <f>SUM(D195:D196)</f>
        <v>350000</v>
      </c>
    </row>
    <row r="171" spans="1:4" ht="25.5">
      <c r="A171" s="371">
        <v>3020</v>
      </c>
      <c r="B171" s="372" t="s">
        <v>3</v>
      </c>
      <c r="C171" s="373">
        <v>22163</v>
      </c>
      <c r="D171" s="374">
        <v>25000</v>
      </c>
    </row>
    <row r="172" spans="1:4" ht="25.5">
      <c r="A172" s="132">
        <v>4010</v>
      </c>
      <c r="B172" s="6" t="s">
        <v>4</v>
      </c>
      <c r="C172" s="87">
        <v>6273982</v>
      </c>
      <c r="D172" s="227">
        <v>6587600</v>
      </c>
    </row>
    <row r="173" spans="1:4">
      <c r="A173" s="132">
        <v>4040</v>
      </c>
      <c r="B173" s="6" t="s">
        <v>24</v>
      </c>
      <c r="C173" s="7">
        <v>563300</v>
      </c>
      <c r="D173" s="227">
        <v>505309</v>
      </c>
    </row>
    <row r="174" spans="1:4">
      <c r="A174" s="132">
        <v>4110</v>
      </c>
      <c r="B174" s="6" t="s">
        <v>6</v>
      </c>
      <c r="C174" s="7">
        <v>964297.3</v>
      </c>
      <c r="D174" s="227">
        <v>1081700</v>
      </c>
    </row>
    <row r="175" spans="1:4">
      <c r="A175" s="132">
        <v>4120</v>
      </c>
      <c r="B175" s="6" t="s">
        <v>7</v>
      </c>
      <c r="C175" s="87">
        <v>156237.82</v>
      </c>
      <c r="D175" s="227">
        <v>173450</v>
      </c>
    </row>
    <row r="176" spans="1:4" ht="38.25">
      <c r="A176" s="132">
        <v>4140</v>
      </c>
      <c r="B176" s="6" t="s">
        <v>25</v>
      </c>
      <c r="C176" s="87">
        <v>98000</v>
      </c>
      <c r="D176" s="227">
        <v>49700</v>
      </c>
    </row>
    <row r="177" spans="1:4">
      <c r="A177" s="132">
        <v>4170</v>
      </c>
      <c r="B177" s="6" t="s">
        <v>8</v>
      </c>
      <c r="C177" s="87">
        <v>48500</v>
      </c>
      <c r="D177" s="227">
        <v>10000</v>
      </c>
    </row>
    <row r="178" spans="1:4">
      <c r="A178" s="132">
        <v>4210</v>
      </c>
      <c r="B178" s="6" t="s">
        <v>9</v>
      </c>
      <c r="C178" s="87">
        <v>213350</v>
      </c>
      <c r="D178" s="227">
        <v>325000</v>
      </c>
    </row>
    <row r="179" spans="1:4" ht="25.5">
      <c r="A179" s="132">
        <v>4240</v>
      </c>
      <c r="B179" s="6" t="s">
        <v>26</v>
      </c>
      <c r="C179" s="87">
        <v>22000</v>
      </c>
      <c r="D179" s="227">
        <v>22000</v>
      </c>
    </row>
    <row r="180" spans="1:4">
      <c r="A180" s="132">
        <v>4260</v>
      </c>
      <c r="B180" s="6" t="s">
        <v>19</v>
      </c>
      <c r="C180" s="87">
        <v>331070.12</v>
      </c>
      <c r="D180" s="227">
        <v>325000</v>
      </c>
    </row>
    <row r="181" spans="1:4">
      <c r="A181" s="132">
        <v>4270</v>
      </c>
      <c r="B181" s="6" t="s">
        <v>0</v>
      </c>
      <c r="C181" s="87">
        <v>59500</v>
      </c>
      <c r="D181" s="227">
        <v>67500</v>
      </c>
    </row>
    <row r="182" spans="1:4">
      <c r="A182" s="132">
        <v>4280</v>
      </c>
      <c r="B182" s="6" t="s">
        <v>29</v>
      </c>
      <c r="C182" s="87">
        <v>9500</v>
      </c>
      <c r="D182" s="227">
        <v>7200</v>
      </c>
    </row>
    <row r="183" spans="1:4">
      <c r="A183" s="132">
        <v>4300</v>
      </c>
      <c r="B183" s="6" t="s">
        <v>10</v>
      </c>
      <c r="C183" s="87">
        <v>514536.52</v>
      </c>
      <c r="D183" s="227">
        <v>609000</v>
      </c>
    </row>
    <row r="184" spans="1:4" ht="25.5">
      <c r="A184" s="132">
        <v>4350</v>
      </c>
      <c r="B184" s="6" t="s">
        <v>31</v>
      </c>
      <c r="C184" s="87">
        <v>37000</v>
      </c>
      <c r="D184" s="227">
        <v>40000</v>
      </c>
    </row>
    <row r="185" spans="1:4" ht="51">
      <c r="A185" s="132">
        <v>4360</v>
      </c>
      <c r="B185" s="6" t="s">
        <v>317</v>
      </c>
      <c r="C185" s="87">
        <v>22000</v>
      </c>
      <c r="D185" s="227">
        <v>22000</v>
      </c>
    </row>
    <row r="186" spans="1:4" ht="51">
      <c r="A186" s="132">
        <v>4370</v>
      </c>
      <c r="B186" s="6" t="s">
        <v>295</v>
      </c>
      <c r="C186" s="87">
        <v>70000</v>
      </c>
      <c r="D186" s="227">
        <v>70000</v>
      </c>
    </row>
    <row r="187" spans="1:4">
      <c r="A187" s="132">
        <v>4410</v>
      </c>
      <c r="B187" s="6" t="s">
        <v>22</v>
      </c>
      <c r="C187" s="87">
        <v>30571.759999999998</v>
      </c>
      <c r="D187" s="227">
        <v>30000</v>
      </c>
    </row>
    <row r="188" spans="1:4">
      <c r="A188" s="132">
        <v>4420</v>
      </c>
      <c r="B188" s="6" t="s">
        <v>23</v>
      </c>
      <c r="C188" s="87">
        <v>30000</v>
      </c>
      <c r="D188" s="227">
        <v>30000</v>
      </c>
    </row>
    <row r="189" spans="1:4">
      <c r="A189" s="132">
        <v>4430</v>
      </c>
      <c r="B189" s="6" t="s">
        <v>11</v>
      </c>
      <c r="C189" s="87">
        <v>60000</v>
      </c>
      <c r="D189" s="227">
        <v>60000</v>
      </c>
    </row>
    <row r="190" spans="1:4" ht="25.5">
      <c r="A190" s="132">
        <v>4440</v>
      </c>
      <c r="B190" s="6" t="s">
        <v>30</v>
      </c>
      <c r="C190" s="87">
        <v>170000</v>
      </c>
      <c r="D190" s="227">
        <v>170000</v>
      </c>
    </row>
    <row r="191" spans="1:4" ht="25.5">
      <c r="A191" s="132">
        <v>4610</v>
      </c>
      <c r="B191" s="6" t="s">
        <v>28</v>
      </c>
      <c r="C191" s="87">
        <v>92003.4</v>
      </c>
      <c r="D191" s="227">
        <v>92000</v>
      </c>
    </row>
    <row r="192" spans="1:4" ht="25.5">
      <c r="A192" s="132">
        <v>4700</v>
      </c>
      <c r="B192" s="6" t="s">
        <v>32</v>
      </c>
      <c r="C192" s="87">
        <v>50000</v>
      </c>
      <c r="D192" s="227">
        <v>50000</v>
      </c>
    </row>
    <row r="193" spans="1:4" ht="38.25">
      <c r="A193" s="132">
        <v>4740</v>
      </c>
      <c r="B193" s="6" t="s">
        <v>12</v>
      </c>
      <c r="C193" s="87">
        <v>30000</v>
      </c>
      <c r="D193" s="227">
        <v>0</v>
      </c>
    </row>
    <row r="194" spans="1:4" ht="25.5">
      <c r="A194" s="132">
        <v>4750</v>
      </c>
      <c r="B194" s="6" t="s">
        <v>13</v>
      </c>
      <c r="C194" s="87">
        <v>70000</v>
      </c>
      <c r="D194" s="227">
        <v>0</v>
      </c>
    </row>
    <row r="195" spans="1:4" s="10" customFormat="1" ht="25.5">
      <c r="A195" s="141">
        <v>6050</v>
      </c>
      <c r="B195" s="11" t="s">
        <v>1</v>
      </c>
      <c r="C195" s="96">
        <v>2270000</v>
      </c>
      <c r="D195" s="241">
        <v>300000</v>
      </c>
    </row>
    <row r="196" spans="1:4" s="10" customFormat="1" ht="26.25" thickBot="1">
      <c r="A196" s="151">
        <v>6060</v>
      </c>
      <c r="B196" s="70" t="s">
        <v>17</v>
      </c>
      <c r="C196" s="111">
        <v>127000</v>
      </c>
      <c r="D196" s="253">
        <v>50000</v>
      </c>
    </row>
    <row r="197" spans="1:4" s="12" customFormat="1" ht="34.5" customHeight="1" thickBot="1">
      <c r="A197" s="51" t="s">
        <v>287</v>
      </c>
      <c r="B197" s="31" t="s">
        <v>288</v>
      </c>
      <c r="C197" s="97">
        <f>SUM(C198)</f>
        <v>28922</v>
      </c>
      <c r="D197" s="32">
        <f>SUM(D198)</f>
        <v>0</v>
      </c>
    </row>
    <row r="198" spans="1:4" s="12" customFormat="1">
      <c r="A198" s="127" t="s">
        <v>212</v>
      </c>
      <c r="B198" s="38" t="s">
        <v>214</v>
      </c>
      <c r="C198" s="195">
        <f>SUM(C199:C205)</f>
        <v>28922</v>
      </c>
      <c r="D198" s="250">
        <f>SUM(D199:D205)</f>
        <v>0</v>
      </c>
    </row>
    <row r="199" spans="1:4" ht="25.5">
      <c r="A199" s="371">
        <v>3020</v>
      </c>
      <c r="B199" s="372" t="s">
        <v>3</v>
      </c>
      <c r="C199" s="373">
        <v>23118.2</v>
      </c>
      <c r="D199" s="374">
        <v>0</v>
      </c>
    </row>
    <row r="200" spans="1:4">
      <c r="A200" s="132">
        <v>4110</v>
      </c>
      <c r="B200" s="6" t="s">
        <v>6</v>
      </c>
      <c r="C200" s="87">
        <v>3625.21</v>
      </c>
      <c r="D200" s="227">
        <v>0</v>
      </c>
    </row>
    <row r="201" spans="1:4">
      <c r="A201" s="132">
        <v>4120</v>
      </c>
      <c r="B201" s="6" t="s">
        <v>7</v>
      </c>
      <c r="C201" s="87">
        <v>566.46</v>
      </c>
      <c r="D201" s="227">
        <v>0</v>
      </c>
    </row>
    <row r="202" spans="1:4" s="12" customFormat="1">
      <c r="A202" s="143">
        <v>4170</v>
      </c>
      <c r="B202" s="67" t="s">
        <v>222</v>
      </c>
      <c r="C202" s="108">
        <v>607</v>
      </c>
      <c r="D202" s="251">
        <v>0</v>
      </c>
    </row>
    <row r="203" spans="1:4">
      <c r="A203" s="132">
        <v>4410</v>
      </c>
      <c r="B203" s="6" t="s">
        <v>22</v>
      </c>
      <c r="C203" s="87">
        <v>400</v>
      </c>
      <c r="D203" s="227">
        <v>0</v>
      </c>
    </row>
    <row r="204" spans="1:4" ht="38.25">
      <c r="A204" s="132">
        <v>4740</v>
      </c>
      <c r="B204" s="6" t="s">
        <v>12</v>
      </c>
      <c r="C204" s="87">
        <v>305.13</v>
      </c>
      <c r="D204" s="227">
        <v>0</v>
      </c>
    </row>
    <row r="205" spans="1:4" ht="26.25" thickBot="1">
      <c r="A205" s="152">
        <v>4750</v>
      </c>
      <c r="B205" s="71" t="s">
        <v>13</v>
      </c>
      <c r="C205" s="193">
        <v>300</v>
      </c>
      <c r="D205" s="244">
        <v>0</v>
      </c>
    </row>
    <row r="206" spans="1:4" s="12" customFormat="1" ht="34.5" customHeight="1" thickBot="1">
      <c r="A206" s="51" t="s">
        <v>223</v>
      </c>
      <c r="B206" s="31" t="s">
        <v>224</v>
      </c>
      <c r="C206" s="97">
        <f>SUM(C207)</f>
        <v>1021570</v>
      </c>
      <c r="D206" s="32">
        <f>SUM(D207)</f>
        <v>1145830</v>
      </c>
    </row>
    <row r="207" spans="1:4" s="12" customFormat="1">
      <c r="A207" s="127" t="s">
        <v>212</v>
      </c>
      <c r="B207" s="38" t="s">
        <v>214</v>
      </c>
      <c r="C207" s="195">
        <f>SUM(C208:C212)</f>
        <v>1021570</v>
      </c>
      <c r="D207" s="250">
        <f>SUM(D208:D212)</f>
        <v>1145830</v>
      </c>
    </row>
    <row r="208" spans="1:4">
      <c r="A208" s="132">
        <v>4110</v>
      </c>
      <c r="B208" s="6" t="s">
        <v>6</v>
      </c>
      <c r="C208" s="87">
        <v>3750</v>
      </c>
      <c r="D208" s="227">
        <v>1500</v>
      </c>
    </row>
    <row r="209" spans="1:4">
      <c r="A209" s="132">
        <v>4120</v>
      </c>
      <c r="B209" s="6" t="s">
        <v>7</v>
      </c>
      <c r="C209" s="87">
        <v>625</v>
      </c>
      <c r="D209" s="227">
        <v>300</v>
      </c>
    </row>
    <row r="210" spans="1:4" s="12" customFormat="1">
      <c r="A210" s="143">
        <v>4170</v>
      </c>
      <c r="B210" s="67" t="s">
        <v>222</v>
      </c>
      <c r="C210" s="108">
        <v>20625</v>
      </c>
      <c r="D210" s="251">
        <v>10000</v>
      </c>
    </row>
    <row r="211" spans="1:4" s="12" customFormat="1">
      <c r="A211" s="143">
        <v>4210</v>
      </c>
      <c r="B211" s="67" t="s">
        <v>9</v>
      </c>
      <c r="C211" s="108">
        <v>30000</v>
      </c>
      <c r="D211" s="251">
        <v>20000</v>
      </c>
    </row>
    <row r="212" spans="1:4" s="12" customFormat="1" ht="13.5" thickBot="1">
      <c r="A212" s="149">
        <v>4300</v>
      </c>
      <c r="B212" s="68" t="s">
        <v>10</v>
      </c>
      <c r="C212" s="109">
        <v>966570</v>
      </c>
      <c r="D212" s="252">
        <v>1114030</v>
      </c>
    </row>
    <row r="213" spans="1:4" s="3" customFormat="1" ht="13.5" thickBot="1">
      <c r="A213" s="51" t="s">
        <v>92</v>
      </c>
      <c r="B213" s="31" t="s">
        <v>57</v>
      </c>
      <c r="C213" s="97">
        <f>SUM(C216:C218)</f>
        <v>51000</v>
      </c>
      <c r="D213" s="32">
        <f>SUM(D215:D218)</f>
        <v>53500</v>
      </c>
    </row>
    <row r="214" spans="1:4" s="22" customFormat="1">
      <c r="A214" s="127" t="s">
        <v>212</v>
      </c>
      <c r="B214" s="38" t="s">
        <v>214</v>
      </c>
      <c r="C214" s="91">
        <f>SUM(C216:C218)</f>
        <v>51000</v>
      </c>
      <c r="D214" s="220">
        <f>SUM(D215:D218)</f>
        <v>53500</v>
      </c>
    </row>
    <row r="215" spans="1:4" s="22" customFormat="1">
      <c r="A215" s="143">
        <v>4170</v>
      </c>
      <c r="B215" s="67" t="s">
        <v>222</v>
      </c>
      <c r="C215" s="108">
        <v>0</v>
      </c>
      <c r="D215" s="251">
        <v>500</v>
      </c>
    </row>
    <row r="216" spans="1:4">
      <c r="A216" s="132">
        <v>4210</v>
      </c>
      <c r="B216" s="6" t="s">
        <v>9</v>
      </c>
      <c r="C216" s="87">
        <v>4000</v>
      </c>
      <c r="D216" s="227">
        <v>4000</v>
      </c>
    </row>
    <row r="217" spans="1:4">
      <c r="A217" s="132">
        <v>4300</v>
      </c>
      <c r="B217" s="6" t="s">
        <v>10</v>
      </c>
      <c r="C217" s="87">
        <v>37000</v>
      </c>
      <c r="D217" s="227">
        <v>37000</v>
      </c>
    </row>
    <row r="218" spans="1:4" ht="13.5" thickBot="1">
      <c r="A218" s="140">
        <v>4430</v>
      </c>
      <c r="B218" s="23" t="s">
        <v>11</v>
      </c>
      <c r="C218" s="88">
        <v>10000</v>
      </c>
      <c r="D218" s="238">
        <v>12000</v>
      </c>
    </row>
    <row r="219" spans="1:4" ht="51.75" thickBot="1">
      <c r="A219" s="50" t="s">
        <v>93</v>
      </c>
      <c r="B219" s="26" t="s">
        <v>225</v>
      </c>
      <c r="C219" s="90">
        <f>SUM(C221,C226,C238)</f>
        <v>294674</v>
      </c>
      <c r="D219" s="28">
        <f>SUM(D221,D226,D238)</f>
        <v>10062</v>
      </c>
    </row>
    <row r="220" spans="1:4" s="22" customFormat="1" ht="13.5" thickBot="1">
      <c r="A220" s="127" t="s">
        <v>212</v>
      </c>
      <c r="B220" s="38" t="s">
        <v>213</v>
      </c>
      <c r="C220" s="91">
        <f>SUM(C222,C227,C238)</f>
        <v>294674</v>
      </c>
      <c r="D220" s="220">
        <f>SUM(D222,D227,D238)</f>
        <v>10062</v>
      </c>
    </row>
    <row r="221" spans="1:4" ht="42" customHeight="1" thickBot="1">
      <c r="A221" s="51" t="s">
        <v>94</v>
      </c>
      <c r="B221" s="31" t="s">
        <v>226</v>
      </c>
      <c r="C221" s="97">
        <f>SUM(C222)</f>
        <v>10120</v>
      </c>
      <c r="D221" s="32">
        <f>SUM(D222)</f>
        <v>10062</v>
      </c>
    </row>
    <row r="222" spans="1:4">
      <c r="A222" s="127" t="s">
        <v>212</v>
      </c>
      <c r="B222" s="38" t="s">
        <v>214</v>
      </c>
      <c r="C222" s="195">
        <f>SUM(C223:C225)</f>
        <v>10120</v>
      </c>
      <c r="D222" s="250">
        <f>SUM(D223:D225)</f>
        <v>10062</v>
      </c>
    </row>
    <row r="223" spans="1:4">
      <c r="A223" s="132">
        <v>4110</v>
      </c>
      <c r="B223" s="6" t="s">
        <v>227</v>
      </c>
      <c r="C223" s="87">
        <v>1306.72</v>
      </c>
      <c r="D223" s="227">
        <v>1306.01</v>
      </c>
    </row>
    <row r="224" spans="1:4">
      <c r="A224" s="132">
        <v>4120</v>
      </c>
      <c r="B224" s="6" t="s">
        <v>7</v>
      </c>
      <c r="C224" s="87">
        <v>210.76</v>
      </c>
      <c r="D224" s="227">
        <v>209.39</v>
      </c>
    </row>
    <row r="225" spans="1:4" ht="13.5" thickBot="1">
      <c r="A225" s="140">
        <v>4170</v>
      </c>
      <c r="B225" s="23" t="s">
        <v>228</v>
      </c>
      <c r="C225" s="88">
        <v>8602.52</v>
      </c>
      <c r="D225" s="238">
        <v>8546.6</v>
      </c>
    </row>
    <row r="226" spans="1:4" ht="42" customHeight="1" thickBot="1">
      <c r="A226" s="51" t="s">
        <v>289</v>
      </c>
      <c r="B226" s="31" t="s">
        <v>290</v>
      </c>
      <c r="C226" s="97">
        <f>SUM(C227)</f>
        <v>144554</v>
      </c>
      <c r="D226" s="32">
        <f>SUM(D227)</f>
        <v>0</v>
      </c>
    </row>
    <row r="227" spans="1:4">
      <c r="A227" s="75" t="s">
        <v>212</v>
      </c>
      <c r="B227" s="76" t="s">
        <v>214</v>
      </c>
      <c r="C227" s="305">
        <f>SUM(C228:C237)</f>
        <v>144554</v>
      </c>
      <c r="D227" s="306">
        <f>SUM(D228:D237)</f>
        <v>0</v>
      </c>
    </row>
    <row r="228" spans="1:4" ht="25.5">
      <c r="A228" s="153">
        <v>3030</v>
      </c>
      <c r="B228" s="72" t="s">
        <v>20</v>
      </c>
      <c r="C228" s="115">
        <v>85680</v>
      </c>
      <c r="D228" s="224">
        <v>0</v>
      </c>
    </row>
    <row r="229" spans="1:4">
      <c r="A229" s="132">
        <v>4110</v>
      </c>
      <c r="B229" s="6" t="s">
        <v>227</v>
      </c>
      <c r="C229" s="87">
        <v>5389.07</v>
      </c>
      <c r="D229" s="227">
        <v>0</v>
      </c>
    </row>
    <row r="230" spans="1:4">
      <c r="A230" s="132">
        <v>4120</v>
      </c>
      <c r="B230" s="6" t="s">
        <v>7</v>
      </c>
      <c r="C230" s="87">
        <v>790.6</v>
      </c>
      <c r="D230" s="227">
        <v>0</v>
      </c>
    </row>
    <row r="231" spans="1:4">
      <c r="A231" s="140">
        <v>4170</v>
      </c>
      <c r="B231" s="23" t="s">
        <v>228</v>
      </c>
      <c r="C231" s="88">
        <v>39892</v>
      </c>
      <c r="D231" s="238">
        <v>0</v>
      </c>
    </row>
    <row r="232" spans="1:4">
      <c r="A232" s="132">
        <v>4210</v>
      </c>
      <c r="B232" s="6" t="s">
        <v>9</v>
      </c>
      <c r="C232" s="87">
        <v>8508.14</v>
      </c>
      <c r="D232" s="227">
        <v>0</v>
      </c>
    </row>
    <row r="233" spans="1:4" ht="13.5" thickBot="1">
      <c r="A233" s="152">
        <v>4300</v>
      </c>
      <c r="B233" s="71" t="s">
        <v>10</v>
      </c>
      <c r="C233" s="193">
        <v>1521.46</v>
      </c>
      <c r="D233" s="244">
        <v>0</v>
      </c>
    </row>
    <row r="234" spans="1:4" ht="51">
      <c r="A234" s="132">
        <v>4360</v>
      </c>
      <c r="B234" s="6" t="s">
        <v>317</v>
      </c>
      <c r="C234" s="87">
        <v>203</v>
      </c>
      <c r="D234" s="227">
        <v>0</v>
      </c>
    </row>
    <row r="235" spans="1:4" ht="51">
      <c r="A235" s="132">
        <v>4370</v>
      </c>
      <c r="B235" s="6" t="s">
        <v>295</v>
      </c>
      <c r="C235" s="87">
        <v>700</v>
      </c>
      <c r="D235" s="227">
        <v>0</v>
      </c>
    </row>
    <row r="236" spans="1:4" ht="39" thickBot="1">
      <c r="A236" s="307">
        <v>4740</v>
      </c>
      <c r="B236" s="308" t="s">
        <v>12</v>
      </c>
      <c r="C236" s="309">
        <v>1079.7</v>
      </c>
      <c r="D236" s="310">
        <v>0</v>
      </c>
    </row>
    <row r="237" spans="1:4" ht="26.25" thickBot="1">
      <c r="A237" s="132">
        <v>4750</v>
      </c>
      <c r="B237" s="6" t="s">
        <v>13</v>
      </c>
      <c r="C237" s="87">
        <v>790.03</v>
      </c>
      <c r="D237" s="227">
        <v>0</v>
      </c>
    </row>
    <row r="238" spans="1:4" ht="77.25" thickBot="1">
      <c r="A238" s="51" t="s">
        <v>291</v>
      </c>
      <c r="B238" s="31" t="s">
        <v>292</v>
      </c>
      <c r="C238" s="97">
        <f>SUM(C239)</f>
        <v>140000</v>
      </c>
      <c r="D238" s="32">
        <f>SUM(D239)</f>
        <v>0</v>
      </c>
    </row>
    <row r="239" spans="1:4">
      <c r="A239" s="75" t="s">
        <v>212</v>
      </c>
      <c r="B239" s="76" t="s">
        <v>214</v>
      </c>
      <c r="C239" s="305">
        <f>SUM(C240:C249)</f>
        <v>140000</v>
      </c>
      <c r="D239" s="306">
        <f>SUM(D240:D249)</f>
        <v>0</v>
      </c>
    </row>
    <row r="240" spans="1:4" ht="25.5">
      <c r="A240" s="153">
        <v>3030</v>
      </c>
      <c r="B240" s="72" t="s">
        <v>20</v>
      </c>
      <c r="C240" s="115">
        <v>61000</v>
      </c>
      <c r="D240" s="224">
        <v>0</v>
      </c>
    </row>
    <row r="241" spans="1:4">
      <c r="A241" s="132">
        <v>4110</v>
      </c>
      <c r="B241" s="6" t="s">
        <v>227</v>
      </c>
      <c r="C241" s="87">
        <v>7618</v>
      </c>
      <c r="D241" s="227">
        <v>0</v>
      </c>
    </row>
    <row r="242" spans="1:4">
      <c r="A242" s="132">
        <v>4120</v>
      </c>
      <c r="B242" s="6" t="s">
        <v>7</v>
      </c>
      <c r="C242" s="87">
        <v>1228</v>
      </c>
      <c r="D242" s="227">
        <v>0</v>
      </c>
    </row>
    <row r="243" spans="1:4">
      <c r="A243" s="140">
        <v>4170</v>
      </c>
      <c r="B243" s="23" t="s">
        <v>228</v>
      </c>
      <c r="C243" s="88">
        <v>50154</v>
      </c>
      <c r="D243" s="238">
        <v>0</v>
      </c>
    </row>
    <row r="244" spans="1:4">
      <c r="A244" s="132">
        <v>4210</v>
      </c>
      <c r="B244" s="6" t="s">
        <v>9</v>
      </c>
      <c r="C244" s="87">
        <v>12000</v>
      </c>
      <c r="D244" s="227">
        <v>0</v>
      </c>
    </row>
    <row r="245" spans="1:4" ht="13.5" thickBot="1">
      <c r="A245" s="152">
        <v>4300</v>
      </c>
      <c r="B245" s="71" t="s">
        <v>10</v>
      </c>
      <c r="C245" s="193">
        <v>3000</v>
      </c>
      <c r="D245" s="244">
        <v>0</v>
      </c>
    </row>
    <row r="246" spans="1:4" ht="51">
      <c r="A246" s="132">
        <v>4360</v>
      </c>
      <c r="B246" s="6" t="s">
        <v>317</v>
      </c>
      <c r="C246" s="87">
        <v>1000</v>
      </c>
      <c r="D246" s="227">
        <v>0</v>
      </c>
    </row>
    <row r="247" spans="1:4" ht="51">
      <c r="A247" s="132">
        <v>4370</v>
      </c>
      <c r="B247" s="6" t="s">
        <v>295</v>
      </c>
      <c r="C247" s="87">
        <v>1400</v>
      </c>
      <c r="D247" s="227">
        <v>0</v>
      </c>
    </row>
    <row r="248" spans="1:4" ht="39" thickBot="1">
      <c r="A248" s="307">
        <v>4740</v>
      </c>
      <c r="B248" s="308" t="s">
        <v>12</v>
      </c>
      <c r="C248" s="309">
        <v>1200</v>
      </c>
      <c r="D248" s="310">
        <v>0</v>
      </c>
    </row>
    <row r="249" spans="1:4" ht="26.25" thickBot="1">
      <c r="A249" s="132">
        <v>4750</v>
      </c>
      <c r="B249" s="6" t="s">
        <v>13</v>
      </c>
      <c r="C249" s="87">
        <v>1400</v>
      </c>
      <c r="D249" s="227">
        <v>0</v>
      </c>
    </row>
    <row r="250" spans="1:4" s="3" customFormat="1" ht="13.5" thickBot="1">
      <c r="A250" s="50" t="s">
        <v>263</v>
      </c>
      <c r="B250" s="26" t="s">
        <v>264</v>
      </c>
      <c r="C250" s="90">
        <f t="shared" ref="C250:D252" si="0">SUM(C253)</f>
        <v>4001</v>
      </c>
      <c r="D250" s="28">
        <f t="shared" si="0"/>
        <v>3600</v>
      </c>
    </row>
    <row r="251" spans="1:4" s="22" customFormat="1">
      <c r="A251" s="127" t="s">
        <v>212</v>
      </c>
      <c r="B251" s="38" t="s">
        <v>214</v>
      </c>
      <c r="C251" s="91">
        <f t="shared" si="0"/>
        <v>4001</v>
      </c>
      <c r="D251" s="220">
        <f t="shared" si="0"/>
        <v>3600</v>
      </c>
    </row>
    <row r="252" spans="1:4" s="18" customFormat="1" ht="13.5" thickBot="1">
      <c r="A252" s="129"/>
      <c r="B252" s="29" t="s">
        <v>216</v>
      </c>
      <c r="C252" s="92">
        <f t="shared" si="0"/>
        <v>0</v>
      </c>
      <c r="D252" s="225">
        <f t="shared" si="0"/>
        <v>0</v>
      </c>
    </row>
    <row r="253" spans="1:4" s="3" customFormat="1" ht="13.5" thickBot="1">
      <c r="A253" s="51" t="s">
        <v>265</v>
      </c>
      <c r="B253" s="31" t="s">
        <v>266</v>
      </c>
      <c r="C253" s="93">
        <f>SUM(C254:C255)</f>
        <v>4001</v>
      </c>
      <c r="D253" s="37">
        <f>SUM(D254:D255)</f>
        <v>3600</v>
      </c>
    </row>
    <row r="254" spans="1:4" s="22" customFormat="1">
      <c r="A254" s="75" t="s">
        <v>212</v>
      </c>
      <c r="B254" s="76" t="s">
        <v>214</v>
      </c>
      <c r="C254" s="117">
        <f>SUM(C256:C260)</f>
        <v>4001</v>
      </c>
      <c r="D254" s="230">
        <f>SUM(D256:D260)</f>
        <v>3600</v>
      </c>
    </row>
    <row r="255" spans="1:4" s="45" customFormat="1">
      <c r="A255" s="150"/>
      <c r="B255" s="44" t="s">
        <v>216</v>
      </c>
      <c r="C255" s="110">
        <v>0</v>
      </c>
      <c r="D255" s="226">
        <v>0</v>
      </c>
    </row>
    <row r="256" spans="1:4" s="45" customFormat="1" ht="25.5">
      <c r="A256" s="375">
        <v>3020</v>
      </c>
      <c r="B256" s="376" t="s">
        <v>236</v>
      </c>
      <c r="C256" s="377">
        <v>1000</v>
      </c>
      <c r="D256" s="378">
        <v>0</v>
      </c>
    </row>
    <row r="257" spans="1:4">
      <c r="A257" s="132">
        <v>4110</v>
      </c>
      <c r="B257" s="6" t="s">
        <v>6</v>
      </c>
      <c r="C257" s="87">
        <v>130</v>
      </c>
      <c r="D257" s="227">
        <v>0</v>
      </c>
    </row>
    <row r="258" spans="1:4">
      <c r="A258" s="132">
        <v>4120</v>
      </c>
      <c r="B258" s="6" t="s">
        <v>7</v>
      </c>
      <c r="C258" s="87">
        <v>21</v>
      </c>
      <c r="D258" s="227">
        <v>0</v>
      </c>
    </row>
    <row r="259" spans="1:4">
      <c r="A259" s="132">
        <v>4170</v>
      </c>
      <c r="B259" s="6" t="s">
        <v>8</v>
      </c>
      <c r="C259" s="87">
        <v>1850</v>
      </c>
      <c r="D259" s="227">
        <v>3600</v>
      </c>
    </row>
    <row r="260" spans="1:4" ht="13.5" thickBot="1">
      <c r="A260" s="152">
        <v>4300</v>
      </c>
      <c r="B260" s="71" t="s">
        <v>10</v>
      </c>
      <c r="C260" s="193">
        <v>1000</v>
      </c>
      <c r="D260" s="244">
        <v>0</v>
      </c>
    </row>
    <row r="261" spans="1:4" s="3" customFormat="1" ht="26.25" thickBot="1">
      <c r="A261" s="50" t="s">
        <v>96</v>
      </c>
      <c r="B261" s="26" t="s">
        <v>97</v>
      </c>
      <c r="C261" s="90">
        <f t="shared" ref="C261:D263" si="1">SUM(C264,C285,C291,C311)</f>
        <v>4325085.33</v>
      </c>
      <c r="D261" s="28">
        <f t="shared" si="1"/>
        <v>1929608</v>
      </c>
    </row>
    <row r="262" spans="1:4" s="22" customFormat="1">
      <c r="A262" s="127" t="s">
        <v>212</v>
      </c>
      <c r="B262" s="38" t="s">
        <v>214</v>
      </c>
      <c r="C262" s="91">
        <f t="shared" si="1"/>
        <v>1842103.0299999998</v>
      </c>
      <c r="D262" s="220">
        <f t="shared" si="1"/>
        <v>1818608</v>
      </c>
    </row>
    <row r="263" spans="1:4" s="18" customFormat="1" ht="13.5" thickBot="1">
      <c r="A263" s="129"/>
      <c r="B263" s="29" t="s">
        <v>216</v>
      </c>
      <c r="C263" s="92">
        <f t="shared" si="1"/>
        <v>2482982.2999999998</v>
      </c>
      <c r="D263" s="225">
        <f t="shared" si="1"/>
        <v>111000</v>
      </c>
    </row>
    <row r="264" spans="1:4" s="3" customFormat="1" ht="13.5" thickBot="1">
      <c r="A264" s="51" t="s">
        <v>98</v>
      </c>
      <c r="B264" s="31" t="s">
        <v>99</v>
      </c>
      <c r="C264" s="93">
        <f>SUM(C265:C266)</f>
        <v>2899300.61</v>
      </c>
      <c r="D264" s="37">
        <f>SUM(D265:D266)</f>
        <v>503280</v>
      </c>
    </row>
    <row r="265" spans="1:4" s="22" customFormat="1">
      <c r="A265" s="127" t="s">
        <v>212</v>
      </c>
      <c r="B265" s="38" t="s">
        <v>214</v>
      </c>
      <c r="C265" s="91">
        <f>SUM(C267:C282)</f>
        <v>502300.61</v>
      </c>
      <c r="D265" s="220">
        <f>SUM(D267:D282)</f>
        <v>392280</v>
      </c>
    </row>
    <row r="266" spans="1:4" s="45" customFormat="1">
      <c r="A266" s="150"/>
      <c r="B266" s="44" t="s">
        <v>216</v>
      </c>
      <c r="C266" s="110">
        <f>SUM(C283:C284)</f>
        <v>2397000</v>
      </c>
      <c r="D266" s="110">
        <f>SUM(D283:D284)</f>
        <v>111000</v>
      </c>
    </row>
    <row r="267" spans="1:4" ht="25.5">
      <c r="A267" s="371">
        <v>3020</v>
      </c>
      <c r="B267" s="372" t="s">
        <v>3</v>
      </c>
      <c r="C267" s="373">
        <v>19000</v>
      </c>
      <c r="D267" s="374">
        <v>25000</v>
      </c>
    </row>
    <row r="268" spans="1:4" ht="25.5">
      <c r="A268" s="132">
        <v>4010</v>
      </c>
      <c r="B268" s="6" t="s">
        <v>4</v>
      </c>
      <c r="C268" s="87">
        <v>81000</v>
      </c>
      <c r="D268" s="227">
        <v>82000</v>
      </c>
    </row>
    <row r="269" spans="1:4">
      <c r="A269" s="132">
        <v>4040</v>
      </c>
      <c r="B269" s="6" t="s">
        <v>24</v>
      </c>
      <c r="C269" s="87">
        <v>6900</v>
      </c>
      <c r="D269" s="227">
        <v>6900</v>
      </c>
    </row>
    <row r="270" spans="1:4">
      <c r="A270" s="132">
        <v>4110</v>
      </c>
      <c r="B270" s="6" t="s">
        <v>6</v>
      </c>
      <c r="C270" s="87">
        <v>12971</v>
      </c>
      <c r="D270" s="227">
        <v>12971</v>
      </c>
    </row>
    <row r="271" spans="1:4">
      <c r="A271" s="132">
        <v>4120</v>
      </c>
      <c r="B271" s="6" t="s">
        <v>7</v>
      </c>
      <c r="C271" s="87">
        <v>2209</v>
      </c>
      <c r="D271" s="227">
        <v>2209</v>
      </c>
    </row>
    <row r="272" spans="1:4" ht="38.25">
      <c r="A272" s="132">
        <v>4140</v>
      </c>
      <c r="B272" s="6" t="s">
        <v>25</v>
      </c>
      <c r="C272" s="87">
        <v>3600</v>
      </c>
      <c r="D272" s="227">
        <v>3600</v>
      </c>
    </row>
    <row r="273" spans="1:4">
      <c r="A273" s="132">
        <v>4170</v>
      </c>
      <c r="B273" s="6" t="s">
        <v>8</v>
      </c>
      <c r="C273" s="87">
        <v>7200</v>
      </c>
      <c r="D273" s="227">
        <v>7200</v>
      </c>
    </row>
    <row r="274" spans="1:4">
      <c r="A274" s="132">
        <v>4210</v>
      </c>
      <c r="B274" s="6" t="s">
        <v>9</v>
      </c>
      <c r="C274" s="87">
        <v>121220</v>
      </c>
      <c r="D274" s="227">
        <v>119500</v>
      </c>
    </row>
    <row r="275" spans="1:4" ht="25.5">
      <c r="A275" s="132">
        <v>4240</v>
      </c>
      <c r="B275" s="6" t="s">
        <v>26</v>
      </c>
      <c r="C275" s="87">
        <v>1600</v>
      </c>
      <c r="D275" s="227">
        <v>600</v>
      </c>
    </row>
    <row r="276" spans="1:4">
      <c r="A276" s="132">
        <v>4260</v>
      </c>
      <c r="B276" s="6" t="s">
        <v>19</v>
      </c>
      <c r="C276" s="87">
        <v>25300.61</v>
      </c>
      <c r="D276" s="227">
        <v>30000</v>
      </c>
    </row>
    <row r="277" spans="1:4">
      <c r="A277" s="132">
        <v>4270</v>
      </c>
      <c r="B277" s="6" t="s">
        <v>0</v>
      </c>
      <c r="C277" s="87">
        <v>134000</v>
      </c>
      <c r="D277" s="227">
        <v>15000</v>
      </c>
    </row>
    <row r="278" spans="1:4">
      <c r="A278" s="132">
        <v>4280</v>
      </c>
      <c r="B278" s="6" t="s">
        <v>29</v>
      </c>
      <c r="C278" s="87">
        <v>22000</v>
      </c>
      <c r="D278" s="227">
        <v>22000</v>
      </c>
    </row>
    <row r="279" spans="1:4">
      <c r="A279" s="132">
        <v>4300</v>
      </c>
      <c r="B279" s="6" t="s">
        <v>10</v>
      </c>
      <c r="C279" s="87">
        <v>10800</v>
      </c>
      <c r="D279" s="227">
        <v>10800</v>
      </c>
    </row>
    <row r="280" spans="1:4" ht="51">
      <c r="A280" s="132">
        <v>4360</v>
      </c>
      <c r="B280" s="6" t="s">
        <v>317</v>
      </c>
      <c r="C280" s="87">
        <v>300</v>
      </c>
      <c r="D280" s="227">
        <v>300</v>
      </c>
    </row>
    <row r="281" spans="1:4">
      <c r="A281" s="132">
        <v>4410</v>
      </c>
      <c r="B281" s="6" t="s">
        <v>22</v>
      </c>
      <c r="C281" s="87">
        <v>200</v>
      </c>
      <c r="D281" s="227">
        <v>200</v>
      </c>
    </row>
    <row r="282" spans="1:4">
      <c r="A282" s="132">
        <v>4430</v>
      </c>
      <c r="B282" s="6" t="s">
        <v>11</v>
      </c>
      <c r="C282" s="87">
        <v>54000</v>
      </c>
      <c r="D282" s="227">
        <v>54000</v>
      </c>
    </row>
    <row r="283" spans="1:4" s="10" customFormat="1" ht="25.5">
      <c r="A283" s="141">
        <v>6050</v>
      </c>
      <c r="B283" s="11" t="s">
        <v>1</v>
      </c>
      <c r="C283" s="96">
        <v>2270000</v>
      </c>
      <c r="D283" s="241">
        <v>100000</v>
      </c>
    </row>
    <row r="284" spans="1:4" s="10" customFormat="1" ht="26.25" thickBot="1">
      <c r="A284" s="151">
        <v>6060</v>
      </c>
      <c r="B284" s="70" t="s">
        <v>17</v>
      </c>
      <c r="C284" s="111">
        <v>127000</v>
      </c>
      <c r="D284" s="253">
        <v>11000</v>
      </c>
    </row>
    <row r="285" spans="1:4" s="3" customFormat="1" ht="13.5" thickBot="1">
      <c r="A285" s="62" t="s">
        <v>100</v>
      </c>
      <c r="B285" s="63" t="s">
        <v>101</v>
      </c>
      <c r="C285" s="112">
        <f>SUM(C286:C287)</f>
        <v>62000</v>
      </c>
      <c r="D285" s="248">
        <f>SUM(D286:D287)</f>
        <v>61000</v>
      </c>
    </row>
    <row r="286" spans="1:4" s="22" customFormat="1">
      <c r="A286" s="127" t="s">
        <v>212</v>
      </c>
      <c r="B286" s="38" t="s">
        <v>214</v>
      </c>
      <c r="C286" s="91">
        <f>SUM(C288:C290)</f>
        <v>62000</v>
      </c>
      <c r="D286" s="220">
        <f>SUM(D288:D290)</f>
        <v>61000</v>
      </c>
    </row>
    <row r="287" spans="1:4" s="18" customFormat="1">
      <c r="A287" s="131"/>
      <c r="B287" s="19" t="s">
        <v>216</v>
      </c>
      <c r="C287" s="94">
        <v>0</v>
      </c>
      <c r="D287" s="229">
        <v>0</v>
      </c>
    </row>
    <row r="288" spans="1:4" s="18" customFormat="1">
      <c r="A288" s="138">
        <v>4170</v>
      </c>
      <c r="B288" s="8" t="s">
        <v>222</v>
      </c>
      <c r="C288" s="95">
        <v>3000</v>
      </c>
      <c r="D288" s="221">
        <v>2000</v>
      </c>
    </row>
    <row r="289" spans="1:4" s="5" customFormat="1">
      <c r="A289" s="138">
        <v>4210</v>
      </c>
      <c r="B289" s="8" t="s">
        <v>9</v>
      </c>
      <c r="C289" s="95">
        <v>9000</v>
      </c>
      <c r="D289" s="221">
        <v>9000</v>
      </c>
    </row>
    <row r="290" spans="1:4" s="5" customFormat="1" ht="13.5" thickBot="1">
      <c r="A290" s="138">
        <v>4300</v>
      </c>
      <c r="B290" s="8" t="s">
        <v>10</v>
      </c>
      <c r="C290" s="95">
        <v>50000</v>
      </c>
      <c r="D290" s="221">
        <v>50000</v>
      </c>
    </row>
    <row r="291" spans="1:4" s="3" customFormat="1" ht="13.5" thickBot="1">
      <c r="A291" s="51" t="s">
        <v>102</v>
      </c>
      <c r="B291" s="31" t="s">
        <v>327</v>
      </c>
      <c r="C291" s="93">
        <f>SUM(C292:C293)</f>
        <v>1322784.72</v>
      </c>
      <c r="D291" s="37">
        <f>SUM(D292:D293)</f>
        <v>1365328</v>
      </c>
    </row>
    <row r="292" spans="1:4" s="22" customFormat="1">
      <c r="A292" s="127" t="s">
        <v>212</v>
      </c>
      <c r="B292" s="38" t="s">
        <v>214</v>
      </c>
      <c r="C292" s="91">
        <f>SUM(C294:C309)</f>
        <v>1277802.42</v>
      </c>
      <c r="D292" s="220">
        <f>SUM(D294:D309)</f>
        <v>1365328</v>
      </c>
    </row>
    <row r="293" spans="1:4" s="18" customFormat="1">
      <c r="A293" s="131"/>
      <c r="B293" s="19" t="s">
        <v>216</v>
      </c>
      <c r="C293" s="94">
        <f>SUM(C310)</f>
        <v>44982.3</v>
      </c>
      <c r="D293" s="229">
        <f>SUM(D310)</f>
        <v>0</v>
      </c>
    </row>
    <row r="294" spans="1:4" s="18" customFormat="1">
      <c r="A294" s="138">
        <v>3000</v>
      </c>
      <c r="B294" s="8" t="s">
        <v>282</v>
      </c>
      <c r="C294" s="95">
        <v>15770</v>
      </c>
      <c r="D294" s="221">
        <v>15000</v>
      </c>
    </row>
    <row r="295" spans="1:4" ht="25.5">
      <c r="A295" s="371">
        <v>3020</v>
      </c>
      <c r="B295" s="372" t="s">
        <v>3</v>
      </c>
      <c r="C295" s="373">
        <v>3100</v>
      </c>
      <c r="D295" s="374">
        <v>5000</v>
      </c>
    </row>
    <row r="296" spans="1:4" ht="25.5">
      <c r="A296" s="132">
        <v>4010</v>
      </c>
      <c r="B296" s="6" t="s">
        <v>4</v>
      </c>
      <c r="C296" s="87">
        <v>875367</v>
      </c>
      <c r="D296" s="227">
        <v>930884</v>
      </c>
    </row>
    <row r="297" spans="1:4">
      <c r="A297" s="132">
        <v>4040</v>
      </c>
      <c r="B297" s="6" t="s">
        <v>24</v>
      </c>
      <c r="C297" s="87">
        <v>71000</v>
      </c>
      <c r="D297" s="227">
        <v>73000</v>
      </c>
    </row>
    <row r="298" spans="1:4">
      <c r="A298" s="132">
        <v>4110</v>
      </c>
      <c r="B298" s="6" t="s">
        <v>6</v>
      </c>
      <c r="C298" s="87">
        <v>143753</v>
      </c>
      <c r="D298" s="227">
        <v>152752</v>
      </c>
    </row>
    <row r="299" spans="1:4">
      <c r="A299" s="132">
        <v>4120</v>
      </c>
      <c r="B299" s="6" t="s">
        <v>7</v>
      </c>
      <c r="C299" s="87">
        <v>23186</v>
      </c>
      <c r="D299" s="227">
        <v>24492</v>
      </c>
    </row>
    <row r="300" spans="1:4" ht="38.25">
      <c r="A300" s="132">
        <v>4140</v>
      </c>
      <c r="B300" s="6" t="s">
        <v>25</v>
      </c>
      <c r="C300" s="87">
        <v>22380</v>
      </c>
      <c r="D300" s="227">
        <v>23700</v>
      </c>
    </row>
    <row r="301" spans="1:4">
      <c r="A301" s="132">
        <v>4210</v>
      </c>
      <c r="B301" s="6" t="s">
        <v>9</v>
      </c>
      <c r="C301" s="87">
        <v>41946.42</v>
      </c>
      <c r="D301" s="227">
        <v>59200</v>
      </c>
    </row>
    <row r="302" spans="1:4" ht="25.5">
      <c r="A302" s="132">
        <v>4240</v>
      </c>
      <c r="B302" s="6" t="s">
        <v>26</v>
      </c>
      <c r="C302" s="87">
        <v>1200</v>
      </c>
      <c r="D302" s="227">
        <v>1200</v>
      </c>
    </row>
    <row r="303" spans="1:4">
      <c r="A303" s="132">
        <v>4270</v>
      </c>
      <c r="B303" s="6" t="s">
        <v>0</v>
      </c>
      <c r="C303" s="87">
        <v>6500</v>
      </c>
      <c r="D303" s="227">
        <v>9000</v>
      </c>
    </row>
    <row r="304" spans="1:4">
      <c r="A304" s="132">
        <v>4280</v>
      </c>
      <c r="B304" s="6" t="s">
        <v>29</v>
      </c>
      <c r="C304" s="87">
        <v>10000</v>
      </c>
      <c r="D304" s="227">
        <v>2000</v>
      </c>
    </row>
    <row r="305" spans="1:4">
      <c r="A305" s="132">
        <v>4300</v>
      </c>
      <c r="B305" s="6" t="s">
        <v>10</v>
      </c>
      <c r="C305" s="87">
        <v>11500</v>
      </c>
      <c r="D305" s="227">
        <v>14500</v>
      </c>
    </row>
    <row r="306" spans="1:4">
      <c r="A306" s="132">
        <v>4410</v>
      </c>
      <c r="B306" s="6" t="s">
        <v>22</v>
      </c>
      <c r="C306" s="87">
        <v>2500</v>
      </c>
      <c r="D306" s="227">
        <v>3500</v>
      </c>
    </row>
    <row r="307" spans="1:4">
      <c r="A307" s="132">
        <v>4430</v>
      </c>
      <c r="B307" s="6" t="s">
        <v>11</v>
      </c>
      <c r="C307" s="87">
        <v>7100</v>
      </c>
      <c r="D307" s="227">
        <v>15800</v>
      </c>
    </row>
    <row r="308" spans="1:4" ht="25.5">
      <c r="A308" s="132">
        <v>4440</v>
      </c>
      <c r="B308" s="6" t="s">
        <v>30</v>
      </c>
      <c r="C308" s="87">
        <v>27500</v>
      </c>
      <c r="D308" s="227">
        <v>25300</v>
      </c>
    </row>
    <row r="309" spans="1:4" ht="25.5">
      <c r="A309" s="132">
        <v>4700</v>
      </c>
      <c r="B309" s="6" t="s">
        <v>32</v>
      </c>
      <c r="C309" s="87">
        <v>15000</v>
      </c>
      <c r="D309" s="227">
        <v>10000</v>
      </c>
    </row>
    <row r="310" spans="1:4" s="10" customFormat="1" ht="26.25" thickBot="1">
      <c r="A310" s="151">
        <v>6060</v>
      </c>
      <c r="B310" s="70" t="s">
        <v>17</v>
      </c>
      <c r="C310" s="111">
        <v>44982.3</v>
      </c>
      <c r="D310" s="253">
        <v>0</v>
      </c>
    </row>
    <row r="311" spans="1:4" s="3" customFormat="1" ht="13.5" thickBot="1">
      <c r="A311" s="51" t="s">
        <v>273</v>
      </c>
      <c r="B311" s="31" t="s">
        <v>57</v>
      </c>
      <c r="C311" s="93">
        <f>SUM(C312:C313)</f>
        <v>41000</v>
      </c>
      <c r="D311" s="37">
        <f>SUM(D312:D313)</f>
        <v>0</v>
      </c>
    </row>
    <row r="312" spans="1:4" s="22" customFormat="1">
      <c r="A312" s="127" t="s">
        <v>212</v>
      </c>
      <c r="B312" s="38" t="s">
        <v>214</v>
      </c>
      <c r="C312" s="195">
        <v>0</v>
      </c>
      <c r="D312" s="250">
        <v>0</v>
      </c>
    </row>
    <row r="313" spans="1:4" s="18" customFormat="1">
      <c r="A313" s="131"/>
      <c r="B313" s="19" t="s">
        <v>216</v>
      </c>
      <c r="C313" s="199">
        <f>SUM(C314)</f>
        <v>41000</v>
      </c>
      <c r="D313" s="254">
        <f>SUM(D314)</f>
        <v>0</v>
      </c>
    </row>
    <row r="314" spans="1:4" s="10" customFormat="1" ht="26.25" thickBot="1">
      <c r="A314" s="141">
        <v>6050</v>
      </c>
      <c r="B314" s="11" t="s">
        <v>1</v>
      </c>
      <c r="C314" s="200">
        <v>41000</v>
      </c>
      <c r="D314" s="255">
        <v>0</v>
      </c>
    </row>
    <row r="315" spans="1:4" s="3" customFormat="1" ht="64.5" customHeight="1" thickBot="1">
      <c r="A315" s="50" t="s">
        <v>103</v>
      </c>
      <c r="B315" s="26" t="s">
        <v>104</v>
      </c>
      <c r="C315" s="28">
        <f t="shared" ref="C315:D317" si="2">SUM(C317)</f>
        <v>176678</v>
      </c>
      <c r="D315" s="28">
        <f t="shared" si="2"/>
        <v>120098.55</v>
      </c>
    </row>
    <row r="316" spans="1:4" s="22" customFormat="1" ht="13.5" thickBot="1">
      <c r="A316" s="144" t="s">
        <v>212</v>
      </c>
      <c r="B316" s="42" t="s">
        <v>214</v>
      </c>
      <c r="C316" s="100">
        <f t="shared" si="2"/>
        <v>176678</v>
      </c>
      <c r="D316" s="219">
        <f t="shared" si="2"/>
        <v>120098.55</v>
      </c>
    </row>
    <row r="317" spans="1:4" s="3" customFormat="1" ht="36.75" customHeight="1" thickBot="1">
      <c r="A317" s="51" t="s">
        <v>105</v>
      </c>
      <c r="B317" s="31" t="s">
        <v>106</v>
      </c>
      <c r="C317" s="97">
        <f t="shared" si="2"/>
        <v>176678</v>
      </c>
      <c r="D317" s="32">
        <f t="shared" si="2"/>
        <v>120098.55</v>
      </c>
    </row>
    <row r="318" spans="1:4" s="22" customFormat="1">
      <c r="A318" s="144" t="s">
        <v>212</v>
      </c>
      <c r="B318" s="42" t="s">
        <v>214</v>
      </c>
      <c r="C318" s="198">
        <f>SUM(C319)</f>
        <v>176678</v>
      </c>
      <c r="D318" s="256">
        <f>SUM(D319)</f>
        <v>120098.55</v>
      </c>
    </row>
    <row r="319" spans="1:4" ht="26.25" customHeight="1" thickBot="1">
      <c r="A319" s="140">
        <v>4100</v>
      </c>
      <c r="B319" s="23" t="s">
        <v>34</v>
      </c>
      <c r="C319" s="118">
        <v>176678</v>
      </c>
      <c r="D319" s="222">
        <v>120098.55</v>
      </c>
    </row>
    <row r="320" spans="1:4" s="3" customFormat="1" ht="13.5" thickBot="1">
      <c r="A320" s="50" t="s">
        <v>107</v>
      </c>
      <c r="B320" s="26" t="s">
        <v>108</v>
      </c>
      <c r="C320" s="90">
        <f>SUM(C322)</f>
        <v>1000000</v>
      </c>
      <c r="D320" s="28">
        <f>SUM(D322)</f>
        <v>1200000</v>
      </c>
    </row>
    <row r="321" spans="1:4" s="22" customFormat="1" ht="13.5" thickBot="1">
      <c r="A321" s="144" t="s">
        <v>212</v>
      </c>
      <c r="B321" s="42" t="s">
        <v>214</v>
      </c>
      <c r="C321" s="198">
        <f>SUM(C323)</f>
        <v>1000000</v>
      </c>
      <c r="D321" s="256">
        <f>SUM(D323)</f>
        <v>1200000</v>
      </c>
    </row>
    <row r="322" spans="1:4" s="3" customFormat="1" ht="54.75" customHeight="1" thickBot="1">
      <c r="A322" s="51" t="s">
        <v>109</v>
      </c>
      <c r="B322" s="31" t="s">
        <v>110</v>
      </c>
      <c r="C322" s="97">
        <f>SUM(C323)</f>
        <v>1000000</v>
      </c>
      <c r="D322" s="32">
        <f>SUM(D324)</f>
        <v>1200000</v>
      </c>
    </row>
    <row r="323" spans="1:4" s="22" customFormat="1">
      <c r="A323" s="127" t="s">
        <v>212</v>
      </c>
      <c r="B323" s="38" t="s">
        <v>214</v>
      </c>
      <c r="C323" s="195">
        <f>SUM(C324)</f>
        <v>1000000</v>
      </c>
      <c r="D323" s="250">
        <f>SUM(D324)</f>
        <v>1200000</v>
      </c>
    </row>
    <row r="324" spans="1:4" s="22" customFormat="1" ht="64.5" thickBot="1">
      <c r="A324" s="140">
        <v>8110</v>
      </c>
      <c r="B324" s="23" t="s">
        <v>319</v>
      </c>
      <c r="C324" s="118">
        <v>1000000</v>
      </c>
      <c r="D324" s="222">
        <v>1200000</v>
      </c>
    </row>
    <row r="325" spans="1:4" s="3" customFormat="1" ht="13.5" thickBot="1">
      <c r="A325" s="50" t="s">
        <v>111</v>
      </c>
      <c r="B325" s="26" t="s">
        <v>112</v>
      </c>
      <c r="C325" s="90">
        <f>SUM(C328,C333)</f>
        <v>2284700</v>
      </c>
      <c r="D325" s="28">
        <f>SUM(D328,D333)</f>
        <v>1910000</v>
      </c>
    </row>
    <row r="326" spans="1:4" s="22" customFormat="1">
      <c r="A326" s="75" t="s">
        <v>212</v>
      </c>
      <c r="B326" s="76" t="s">
        <v>214</v>
      </c>
      <c r="C326" s="305">
        <f>SUM(C329,C334)</f>
        <v>870000</v>
      </c>
      <c r="D326" s="306">
        <f>SUM(D329,D334)</f>
        <v>700000</v>
      </c>
    </row>
    <row r="327" spans="1:4" s="15" customFormat="1" ht="13.5" thickBot="1">
      <c r="A327" s="315"/>
      <c r="B327" s="318" t="s">
        <v>221</v>
      </c>
      <c r="C327" s="319">
        <f>SUM(C330)</f>
        <v>1414700</v>
      </c>
      <c r="D327" s="320">
        <f>SUM(D330)</f>
        <v>1210000</v>
      </c>
    </row>
    <row r="328" spans="1:4" s="3" customFormat="1" ht="26.25" thickBot="1">
      <c r="A328" s="51" t="s">
        <v>113</v>
      </c>
      <c r="B328" s="31" t="s">
        <v>114</v>
      </c>
      <c r="C328" s="97">
        <f>SUM(C331:C332)</f>
        <v>1654700</v>
      </c>
      <c r="D328" s="32">
        <f>SUM(D331:D332)</f>
        <v>1210000</v>
      </c>
    </row>
    <row r="329" spans="1:4" s="22" customFormat="1">
      <c r="A329" s="75" t="s">
        <v>212</v>
      </c>
      <c r="B329" s="76" t="s">
        <v>214</v>
      </c>
      <c r="C329" s="305">
        <f>SUM(C331:C331)</f>
        <v>240000</v>
      </c>
      <c r="D329" s="306">
        <f>SUM(D331:D331)</f>
        <v>0</v>
      </c>
    </row>
    <row r="330" spans="1:4" s="15" customFormat="1" ht="13.5" thickBot="1">
      <c r="A330" s="315"/>
      <c r="B330" s="302" t="s">
        <v>260</v>
      </c>
      <c r="C330" s="316">
        <f>SUM(C332)</f>
        <v>1414700</v>
      </c>
      <c r="D330" s="317">
        <f>SUM(D332)</f>
        <v>1210000</v>
      </c>
    </row>
    <row r="331" spans="1:4" s="3" customFormat="1" ht="63.75">
      <c r="A331" s="311">
        <v>2320</v>
      </c>
      <c r="B331" s="312" t="s">
        <v>35</v>
      </c>
      <c r="C331" s="313">
        <v>240000</v>
      </c>
      <c r="D331" s="314">
        <v>0</v>
      </c>
    </row>
    <row r="332" spans="1:4" s="280" customFormat="1" ht="77.25" thickBot="1">
      <c r="A332" s="281">
        <v>6620</v>
      </c>
      <c r="B332" s="282" t="s">
        <v>36</v>
      </c>
      <c r="C332" s="283">
        <v>1414700</v>
      </c>
      <c r="D332" s="284">
        <v>1210000</v>
      </c>
    </row>
    <row r="333" spans="1:4" s="3" customFormat="1" ht="13.5" thickBot="1">
      <c r="A333" s="51" t="s">
        <v>115</v>
      </c>
      <c r="B333" s="31" t="s">
        <v>116</v>
      </c>
      <c r="C333" s="97">
        <f>SUM(C335)</f>
        <v>630000</v>
      </c>
      <c r="D333" s="32">
        <f>SUM(D335)</f>
        <v>700000</v>
      </c>
    </row>
    <row r="334" spans="1:4" s="3" customFormat="1">
      <c r="A334" s="127" t="s">
        <v>212</v>
      </c>
      <c r="B334" s="38" t="s">
        <v>214</v>
      </c>
      <c r="C334" s="91">
        <f>SUM(C335)</f>
        <v>630000</v>
      </c>
      <c r="D334" s="220">
        <f>SUM(D335)</f>
        <v>700000</v>
      </c>
    </row>
    <row r="335" spans="1:4">
      <c r="A335" s="132">
        <v>4810</v>
      </c>
      <c r="B335" s="6" t="s">
        <v>37</v>
      </c>
      <c r="C335" s="87">
        <v>630000</v>
      </c>
      <c r="D335" s="227">
        <v>700000</v>
      </c>
    </row>
    <row r="336" spans="1:4">
      <c r="A336" s="132"/>
      <c r="B336" s="6" t="s">
        <v>219</v>
      </c>
      <c r="C336" s="87">
        <v>300000</v>
      </c>
      <c r="D336" s="227">
        <v>300000</v>
      </c>
    </row>
    <row r="337" spans="1:4" ht="13.5" thickBot="1">
      <c r="A337" s="140"/>
      <c r="B337" s="23" t="s">
        <v>220</v>
      </c>
      <c r="C337" s="88">
        <v>330000</v>
      </c>
      <c r="D337" s="238">
        <v>400000</v>
      </c>
    </row>
    <row r="338" spans="1:4" s="3" customFormat="1" ht="13.5" thickBot="1">
      <c r="A338" s="50" t="s">
        <v>117</v>
      </c>
      <c r="B338" s="26" t="s">
        <v>118</v>
      </c>
      <c r="C338" s="90">
        <f>SUM(C341,C376,C395,C434,C476,C483,C509,C536,C521,C428)</f>
        <v>43764606.890000001</v>
      </c>
      <c r="D338" s="90">
        <f>SUM(D341,D376,D395,D434,D476,D483,D509,D536,D521,D428)</f>
        <v>46604514.719999999</v>
      </c>
    </row>
    <row r="339" spans="1:4" s="22" customFormat="1">
      <c r="A339" s="75" t="s">
        <v>212</v>
      </c>
      <c r="B339" s="76" t="s">
        <v>214</v>
      </c>
      <c r="C339" s="117">
        <f>SUM(C342,C377,C396,C435,C477,C484,C510,C537,C522,C429)</f>
        <v>42140078.890000001</v>
      </c>
      <c r="D339" s="117">
        <f>SUM(D342,D377,D396,D435,D477,D484,D510,D537,D522,D429)</f>
        <v>45247474</v>
      </c>
    </row>
    <row r="340" spans="1:4" s="18" customFormat="1" ht="13.5" thickBot="1">
      <c r="A340" s="301"/>
      <c r="B340" s="302" t="s">
        <v>216</v>
      </c>
      <c r="C340" s="303">
        <f>SUM(C345,C399,C438,C487,C380,C538)</f>
        <v>1624528</v>
      </c>
      <c r="D340" s="304">
        <f>SUM(D345,D380,D399,D438,D487,D538)</f>
        <v>1357040.72</v>
      </c>
    </row>
    <row r="341" spans="1:4" s="3" customFormat="1" ht="15" customHeight="1" thickBot="1">
      <c r="A341" s="51" t="s">
        <v>119</v>
      </c>
      <c r="B341" s="31" t="s">
        <v>120</v>
      </c>
      <c r="C341" s="97">
        <f>SUM(C345+C342)</f>
        <v>19820683.789999999</v>
      </c>
      <c r="D341" s="32">
        <f>SUM(D345+D342)</f>
        <v>19959072.719999999</v>
      </c>
    </row>
    <row r="342" spans="1:4" s="22" customFormat="1">
      <c r="A342" s="75" t="s">
        <v>212</v>
      </c>
      <c r="B342" s="76" t="s">
        <v>214</v>
      </c>
      <c r="C342" s="117">
        <f>SUM(C346:C374)</f>
        <v>18529783.789999999</v>
      </c>
      <c r="D342" s="230">
        <f>SUM(D346:D374)</f>
        <v>19024217</v>
      </c>
    </row>
    <row r="343" spans="1:4" s="22" customFormat="1" ht="25.5">
      <c r="A343" s="127"/>
      <c r="B343" s="365" t="s">
        <v>321</v>
      </c>
      <c r="C343" s="359">
        <f>SUM(C350:C353)</f>
        <v>15032577</v>
      </c>
      <c r="D343" s="366">
        <f>SUM(D350:D353)</f>
        <v>15523297</v>
      </c>
    </row>
    <row r="344" spans="1:4" s="22" customFormat="1" ht="25.5">
      <c r="A344" s="127"/>
      <c r="B344" s="365" t="s">
        <v>322</v>
      </c>
      <c r="C344" s="359">
        <f>C342-C343</f>
        <v>3497206.7899999991</v>
      </c>
      <c r="D344" s="366">
        <f>D342-D343</f>
        <v>3500920</v>
      </c>
    </row>
    <row r="345" spans="1:4" s="18" customFormat="1">
      <c r="A345" s="131"/>
      <c r="B345" s="19" t="s">
        <v>216</v>
      </c>
      <c r="C345" s="94">
        <f>SUM(C375)</f>
        <v>1290900</v>
      </c>
      <c r="D345" s="229">
        <f>SUM(D375)</f>
        <v>934855.72</v>
      </c>
    </row>
    <row r="346" spans="1:4" ht="38.25">
      <c r="A346" s="142">
        <v>2540</v>
      </c>
      <c r="B346" s="6" t="s">
        <v>38</v>
      </c>
      <c r="C346" s="87">
        <v>326995</v>
      </c>
      <c r="D346" s="227">
        <v>312488</v>
      </c>
    </row>
    <row r="347" spans="1:4" ht="76.5">
      <c r="A347" s="142">
        <v>2590</v>
      </c>
      <c r="B347" s="6" t="s">
        <v>39</v>
      </c>
      <c r="C347" s="87">
        <v>405027</v>
      </c>
      <c r="D347" s="227">
        <v>428886</v>
      </c>
    </row>
    <row r="348" spans="1:4" ht="25.5">
      <c r="A348" s="371">
        <v>3020</v>
      </c>
      <c r="B348" s="372" t="s">
        <v>3</v>
      </c>
      <c r="C348" s="373">
        <v>255740</v>
      </c>
      <c r="D348" s="374">
        <v>225210</v>
      </c>
    </row>
    <row r="349" spans="1:4">
      <c r="A349" s="132">
        <v>3240</v>
      </c>
      <c r="B349" s="6" t="s">
        <v>40</v>
      </c>
      <c r="C349" s="87">
        <v>18850</v>
      </c>
      <c r="D349" s="227">
        <v>18852</v>
      </c>
    </row>
    <row r="350" spans="1:4" ht="25.5">
      <c r="A350" s="132">
        <v>4010</v>
      </c>
      <c r="B350" s="6" t="s">
        <v>4</v>
      </c>
      <c r="C350" s="87">
        <v>11942252</v>
      </c>
      <c r="D350" s="227">
        <v>12200000</v>
      </c>
    </row>
    <row r="351" spans="1:4">
      <c r="A351" s="132">
        <v>4040</v>
      </c>
      <c r="B351" s="6" t="s">
        <v>24</v>
      </c>
      <c r="C351" s="87">
        <v>900805</v>
      </c>
      <c r="D351" s="227">
        <v>989097</v>
      </c>
    </row>
    <row r="352" spans="1:4">
      <c r="A352" s="132">
        <v>4110</v>
      </c>
      <c r="B352" s="6" t="s">
        <v>41</v>
      </c>
      <c r="C352" s="87">
        <v>1882507</v>
      </c>
      <c r="D352" s="227">
        <v>2010000</v>
      </c>
    </row>
    <row r="353" spans="1:4">
      <c r="A353" s="132">
        <v>4120</v>
      </c>
      <c r="B353" s="6" t="s">
        <v>7</v>
      </c>
      <c r="C353" s="87">
        <v>307013</v>
      </c>
      <c r="D353" s="227">
        <v>324200</v>
      </c>
    </row>
    <row r="354" spans="1:4">
      <c r="A354" s="132">
        <v>4130</v>
      </c>
      <c r="B354" s="6" t="s">
        <v>276</v>
      </c>
      <c r="C354" s="87">
        <v>100</v>
      </c>
      <c r="D354" s="227">
        <v>0</v>
      </c>
    </row>
    <row r="355" spans="1:4">
      <c r="A355" s="132">
        <v>4170</v>
      </c>
      <c r="B355" s="6" t="s">
        <v>8</v>
      </c>
      <c r="C355" s="87">
        <v>9331</v>
      </c>
      <c r="D355" s="227">
        <v>18936</v>
      </c>
    </row>
    <row r="356" spans="1:4">
      <c r="A356" s="132">
        <v>4210</v>
      </c>
      <c r="B356" s="6" t="s">
        <v>9</v>
      </c>
      <c r="C356" s="87">
        <v>182557.24</v>
      </c>
      <c r="D356" s="227">
        <v>220500</v>
      </c>
    </row>
    <row r="357" spans="1:4" ht="25.5">
      <c r="A357" s="132">
        <v>4230</v>
      </c>
      <c r="B357" s="6" t="s">
        <v>229</v>
      </c>
      <c r="C357" s="87">
        <v>2000</v>
      </c>
      <c r="D357" s="227">
        <v>2350</v>
      </c>
    </row>
    <row r="358" spans="1:4" ht="25.5">
      <c r="A358" s="132">
        <v>4240</v>
      </c>
      <c r="B358" s="6" t="s">
        <v>26</v>
      </c>
      <c r="C358" s="7">
        <v>71006</v>
      </c>
      <c r="D358" s="227">
        <v>46820</v>
      </c>
    </row>
    <row r="359" spans="1:4">
      <c r="A359" s="132">
        <v>4260</v>
      </c>
      <c r="B359" s="6" t="s">
        <v>19</v>
      </c>
      <c r="C359" s="7">
        <v>984974.91</v>
      </c>
      <c r="D359" s="227">
        <v>970177</v>
      </c>
    </row>
    <row r="360" spans="1:4">
      <c r="A360" s="132">
        <v>4270</v>
      </c>
      <c r="B360" s="6" t="s">
        <v>0</v>
      </c>
      <c r="C360" s="7">
        <v>286254.63</v>
      </c>
      <c r="D360" s="227">
        <v>291180</v>
      </c>
    </row>
    <row r="361" spans="1:4">
      <c r="A361" s="132">
        <v>4280</v>
      </c>
      <c r="B361" s="6" t="s">
        <v>29</v>
      </c>
      <c r="C361" s="7">
        <v>10900</v>
      </c>
      <c r="D361" s="227">
        <v>11200</v>
      </c>
    </row>
    <row r="362" spans="1:4">
      <c r="A362" s="132">
        <v>4300</v>
      </c>
      <c r="B362" s="6" t="s">
        <v>10</v>
      </c>
      <c r="C362" s="87">
        <v>135506.01</v>
      </c>
      <c r="D362" s="227">
        <v>168240</v>
      </c>
    </row>
    <row r="363" spans="1:4" ht="25.5">
      <c r="A363" s="132">
        <v>4350</v>
      </c>
      <c r="B363" s="6" t="s">
        <v>31</v>
      </c>
      <c r="C363" s="87">
        <v>5900</v>
      </c>
      <c r="D363" s="227">
        <v>4389</v>
      </c>
    </row>
    <row r="364" spans="1:4" ht="51">
      <c r="A364" s="132">
        <v>4360</v>
      </c>
      <c r="B364" s="6" t="s">
        <v>317</v>
      </c>
      <c r="C364" s="87">
        <v>8400</v>
      </c>
      <c r="D364" s="227">
        <v>8750</v>
      </c>
    </row>
    <row r="365" spans="1:4" ht="51">
      <c r="A365" s="132">
        <v>4370</v>
      </c>
      <c r="B365" s="6" t="s">
        <v>295</v>
      </c>
      <c r="C365" s="87">
        <v>16800</v>
      </c>
      <c r="D365" s="227">
        <v>16832</v>
      </c>
    </row>
    <row r="366" spans="1:4">
      <c r="A366" s="132">
        <v>4410</v>
      </c>
      <c r="B366" s="6" t="s">
        <v>22</v>
      </c>
      <c r="C366" s="87">
        <v>4360</v>
      </c>
      <c r="D366" s="227">
        <v>5010</v>
      </c>
    </row>
    <row r="367" spans="1:4">
      <c r="A367" s="132">
        <v>4430</v>
      </c>
      <c r="B367" s="6" t="s">
        <v>11</v>
      </c>
      <c r="C367" s="87">
        <v>18600</v>
      </c>
      <c r="D367" s="227">
        <v>13520</v>
      </c>
    </row>
    <row r="368" spans="1:4" ht="25.5">
      <c r="A368" s="132">
        <v>4440</v>
      </c>
      <c r="B368" s="6" t="s">
        <v>30</v>
      </c>
      <c r="C368" s="87">
        <v>699151</v>
      </c>
      <c r="D368" s="227">
        <v>724900</v>
      </c>
    </row>
    <row r="369" spans="1:4">
      <c r="A369" s="132">
        <v>4480</v>
      </c>
      <c r="B369" s="6" t="s">
        <v>230</v>
      </c>
      <c r="C369" s="87">
        <v>6080</v>
      </c>
      <c r="D369" s="227">
        <v>5550</v>
      </c>
    </row>
    <row r="370" spans="1:4">
      <c r="A370" s="132">
        <v>4580</v>
      </c>
      <c r="B370" s="6" t="s">
        <v>275</v>
      </c>
      <c r="C370" s="87">
        <v>75.16</v>
      </c>
      <c r="D370" s="227">
        <v>0</v>
      </c>
    </row>
    <row r="371" spans="1:4" ht="25.5">
      <c r="A371" s="132">
        <v>4610</v>
      </c>
      <c r="B371" s="6" t="s">
        <v>28</v>
      </c>
      <c r="C371" s="87">
        <v>604.84</v>
      </c>
      <c r="D371" s="227">
        <v>0</v>
      </c>
    </row>
    <row r="372" spans="1:4" ht="25.5">
      <c r="A372" s="132">
        <v>4700</v>
      </c>
      <c r="B372" s="6" t="s">
        <v>233</v>
      </c>
      <c r="C372" s="87">
        <v>7794</v>
      </c>
      <c r="D372" s="227">
        <v>7130</v>
      </c>
    </row>
    <row r="373" spans="1:4" ht="38.25">
      <c r="A373" s="140">
        <v>4740</v>
      </c>
      <c r="B373" s="23" t="s">
        <v>12</v>
      </c>
      <c r="C373" s="88">
        <v>6700</v>
      </c>
      <c r="D373" s="238">
        <v>0</v>
      </c>
    </row>
    <row r="374" spans="1:4" ht="25.5">
      <c r="A374" s="140">
        <v>4750</v>
      </c>
      <c r="B374" s="23" t="s">
        <v>13</v>
      </c>
      <c r="C374" s="88">
        <v>33500</v>
      </c>
      <c r="D374" s="238">
        <v>0</v>
      </c>
    </row>
    <row r="375" spans="1:4" s="10" customFormat="1" ht="36.75" customHeight="1" thickBot="1">
      <c r="A375" s="151">
        <v>6050</v>
      </c>
      <c r="B375" s="70" t="s">
        <v>1</v>
      </c>
      <c r="C375" s="111">
        <v>1290900</v>
      </c>
      <c r="D375" s="253">
        <v>934855.72</v>
      </c>
    </row>
    <row r="376" spans="1:4" s="3" customFormat="1" ht="26.25" thickBot="1">
      <c r="A376" s="51" t="s">
        <v>121</v>
      </c>
      <c r="B376" s="31" t="s">
        <v>122</v>
      </c>
      <c r="C376" s="32">
        <f>SUM(C377,C380)</f>
        <v>162457</v>
      </c>
      <c r="D376" s="32">
        <f>SUM(D377,D380)</f>
        <v>220267</v>
      </c>
    </row>
    <row r="377" spans="1:4" s="22" customFormat="1">
      <c r="A377" s="75" t="s">
        <v>212</v>
      </c>
      <c r="B377" s="76" t="s">
        <v>214</v>
      </c>
      <c r="C377" s="117">
        <f>SUM(C381:C394)</f>
        <v>162457</v>
      </c>
      <c r="D377" s="230">
        <f>SUM(D381:D394)</f>
        <v>220267</v>
      </c>
    </row>
    <row r="378" spans="1:4" s="22" customFormat="1" ht="25.5">
      <c r="A378" s="127"/>
      <c r="B378" s="365" t="s">
        <v>321</v>
      </c>
      <c r="C378" s="359">
        <f>SUM(C382:C385)</f>
        <v>131640</v>
      </c>
      <c r="D378" s="366">
        <f>SUM(D382:D385)</f>
        <v>178436</v>
      </c>
    </row>
    <row r="379" spans="1:4" s="22" customFormat="1" ht="25.5">
      <c r="A379" s="127"/>
      <c r="B379" s="365" t="s">
        <v>322</v>
      </c>
      <c r="C379" s="359">
        <f>C377-C378</f>
        <v>30817</v>
      </c>
      <c r="D379" s="366">
        <f>D377-D378</f>
        <v>41831</v>
      </c>
    </row>
    <row r="380" spans="1:4" s="22" customFormat="1">
      <c r="A380" s="127"/>
      <c r="B380" s="19" t="s">
        <v>216</v>
      </c>
      <c r="C380" s="114">
        <v>0</v>
      </c>
      <c r="D380" s="239">
        <v>0</v>
      </c>
    </row>
    <row r="381" spans="1:4" ht="25.5">
      <c r="A381" s="371">
        <v>3020</v>
      </c>
      <c r="B381" s="372" t="s">
        <v>3</v>
      </c>
      <c r="C381" s="373">
        <v>260</v>
      </c>
      <c r="D381" s="374">
        <v>274</v>
      </c>
    </row>
    <row r="382" spans="1:4" ht="25.5">
      <c r="A382" s="132">
        <v>4010</v>
      </c>
      <c r="B382" s="6" t="s">
        <v>4</v>
      </c>
      <c r="C382" s="87">
        <v>107710.42</v>
      </c>
      <c r="D382" s="227">
        <v>143061</v>
      </c>
    </row>
    <row r="383" spans="1:4">
      <c r="A383" s="132">
        <v>4040</v>
      </c>
      <c r="B383" s="6" t="s">
        <v>24</v>
      </c>
      <c r="C383" s="87">
        <v>4529.58</v>
      </c>
      <c r="D383" s="227">
        <v>8618</v>
      </c>
    </row>
    <row r="384" spans="1:4">
      <c r="A384" s="132">
        <v>4110</v>
      </c>
      <c r="B384" s="6" t="s">
        <v>6</v>
      </c>
      <c r="C384" s="87">
        <v>16700</v>
      </c>
      <c r="D384" s="227">
        <v>23039</v>
      </c>
    </row>
    <row r="385" spans="1:4">
      <c r="A385" s="132">
        <v>4120</v>
      </c>
      <c r="B385" s="6" t="s">
        <v>7</v>
      </c>
      <c r="C385" s="87">
        <v>2700</v>
      </c>
      <c r="D385" s="227">
        <v>3718</v>
      </c>
    </row>
    <row r="386" spans="1:4">
      <c r="A386" s="132">
        <v>4210</v>
      </c>
      <c r="B386" s="6" t="s">
        <v>9</v>
      </c>
      <c r="C386" s="87">
        <v>4300</v>
      </c>
      <c r="D386" s="227">
        <v>5000</v>
      </c>
    </row>
    <row r="387" spans="1:4" ht="25.5">
      <c r="A387" s="132">
        <v>4240</v>
      </c>
      <c r="B387" s="6" t="s">
        <v>26</v>
      </c>
      <c r="C387" s="87">
        <v>2300</v>
      </c>
      <c r="D387" s="227">
        <v>3000</v>
      </c>
    </row>
    <row r="388" spans="1:4">
      <c r="A388" s="132">
        <v>4260</v>
      </c>
      <c r="B388" s="6" t="s">
        <v>19</v>
      </c>
      <c r="C388" s="87">
        <v>14450</v>
      </c>
      <c r="D388" s="227">
        <v>20222</v>
      </c>
    </row>
    <row r="389" spans="1:4">
      <c r="A389" s="132">
        <v>4270</v>
      </c>
      <c r="B389" s="6" t="s">
        <v>0</v>
      </c>
      <c r="C389" s="87"/>
      <c r="D389" s="227">
        <v>0</v>
      </c>
    </row>
    <row r="390" spans="1:4">
      <c r="A390" s="132">
        <v>4280</v>
      </c>
      <c r="B390" s="6" t="s">
        <v>29</v>
      </c>
      <c r="C390" s="87">
        <v>200</v>
      </c>
      <c r="D390" s="227">
        <v>200</v>
      </c>
    </row>
    <row r="391" spans="1:4">
      <c r="A391" s="132">
        <v>4300</v>
      </c>
      <c r="B391" s="6" t="s">
        <v>10</v>
      </c>
      <c r="C391" s="87">
        <v>1309</v>
      </c>
      <c r="D391" s="227">
        <v>0</v>
      </c>
    </row>
    <row r="392" spans="1:4" ht="25.5">
      <c r="A392" s="140">
        <v>4440</v>
      </c>
      <c r="B392" s="23" t="s">
        <v>30</v>
      </c>
      <c r="C392" s="88">
        <v>7898</v>
      </c>
      <c r="D392" s="238">
        <v>11735</v>
      </c>
    </row>
    <row r="393" spans="1:4" ht="25.5">
      <c r="A393" s="140">
        <v>4700</v>
      </c>
      <c r="B393" s="6" t="s">
        <v>233</v>
      </c>
      <c r="C393" s="87">
        <v>0</v>
      </c>
      <c r="D393" s="227">
        <v>1400</v>
      </c>
    </row>
    <row r="394" spans="1:4" ht="39" thickBot="1">
      <c r="A394" s="152">
        <v>4740</v>
      </c>
      <c r="B394" s="71" t="s">
        <v>12</v>
      </c>
      <c r="C394" s="182">
        <v>100</v>
      </c>
      <c r="D394" s="244">
        <v>0</v>
      </c>
    </row>
    <row r="395" spans="1:4" s="3" customFormat="1" ht="13.5" thickBot="1">
      <c r="A395" s="73" t="s">
        <v>123</v>
      </c>
      <c r="B395" s="74" t="s">
        <v>124</v>
      </c>
      <c r="C395" s="116">
        <f>SUM(C396,C399)</f>
        <v>7616914.9000000004</v>
      </c>
      <c r="D395" s="260">
        <f>SUM(D396,D399)</f>
        <v>8247395</v>
      </c>
    </row>
    <row r="396" spans="1:4" s="22" customFormat="1">
      <c r="A396" s="75" t="s">
        <v>212</v>
      </c>
      <c r="B396" s="76" t="s">
        <v>214</v>
      </c>
      <c r="C396" s="188">
        <f>SUM(C400:C425)</f>
        <v>7546914.9000000004</v>
      </c>
      <c r="D396" s="230">
        <f>SUM(D400:D425)</f>
        <v>8144895</v>
      </c>
    </row>
    <row r="397" spans="1:4" s="22" customFormat="1" ht="25.5">
      <c r="A397" s="127"/>
      <c r="B397" s="365" t="s">
        <v>321</v>
      </c>
      <c r="C397" s="359">
        <f>SUM(C403:C406)</f>
        <v>5601654.2800000003</v>
      </c>
      <c r="D397" s="366">
        <f>SUM(D403:D406)</f>
        <v>6061877</v>
      </c>
    </row>
    <row r="398" spans="1:4" s="22" customFormat="1" ht="25.5">
      <c r="A398" s="127"/>
      <c r="B398" s="365" t="s">
        <v>322</v>
      </c>
      <c r="C398" s="359">
        <f>C396-C397</f>
        <v>1945260.62</v>
      </c>
      <c r="D398" s="366">
        <f>D396-D397</f>
        <v>2083018</v>
      </c>
    </row>
    <row r="399" spans="1:4" s="18" customFormat="1">
      <c r="A399" s="131"/>
      <c r="B399" s="19" t="s">
        <v>216</v>
      </c>
      <c r="C399" s="20">
        <f>SUM(C427,C426)</f>
        <v>70000</v>
      </c>
      <c r="D399" s="229">
        <f>SUM(D427,D426)</f>
        <v>102500</v>
      </c>
    </row>
    <row r="400" spans="1:4" ht="38.25">
      <c r="A400" s="142">
        <v>2540</v>
      </c>
      <c r="B400" s="6" t="s">
        <v>38</v>
      </c>
      <c r="C400" s="7">
        <v>241767</v>
      </c>
      <c r="D400" s="227">
        <v>266615</v>
      </c>
    </row>
    <row r="401" spans="1:4" ht="76.5">
      <c r="A401" s="142">
        <v>2590</v>
      </c>
      <c r="B401" s="6" t="s">
        <v>39</v>
      </c>
      <c r="C401" s="7">
        <v>185122</v>
      </c>
      <c r="D401" s="227">
        <v>200726</v>
      </c>
    </row>
    <row r="402" spans="1:4" ht="25.5">
      <c r="A402" s="371">
        <v>3020</v>
      </c>
      <c r="B402" s="372" t="s">
        <v>3</v>
      </c>
      <c r="C402" s="379">
        <v>80493</v>
      </c>
      <c r="D402" s="374">
        <v>73362</v>
      </c>
    </row>
    <row r="403" spans="1:4" ht="25.5">
      <c r="A403" s="132">
        <v>4010</v>
      </c>
      <c r="B403" s="6" t="s">
        <v>4</v>
      </c>
      <c r="C403" s="7">
        <v>4469906.62</v>
      </c>
      <c r="D403" s="227">
        <v>4754760</v>
      </c>
    </row>
    <row r="404" spans="1:4">
      <c r="A404" s="132">
        <v>4040</v>
      </c>
      <c r="B404" s="6" t="s">
        <v>24</v>
      </c>
      <c r="C404" s="7">
        <v>334872.65999999997</v>
      </c>
      <c r="D404" s="227">
        <v>382117</v>
      </c>
    </row>
    <row r="405" spans="1:4">
      <c r="A405" s="132">
        <v>4110</v>
      </c>
      <c r="B405" s="6" t="s">
        <v>6</v>
      </c>
      <c r="C405" s="7">
        <v>691405</v>
      </c>
      <c r="D405" s="227">
        <v>797000</v>
      </c>
    </row>
    <row r="406" spans="1:4">
      <c r="A406" s="132">
        <v>4120</v>
      </c>
      <c r="B406" s="6" t="s">
        <v>7</v>
      </c>
      <c r="C406" s="7">
        <v>105470</v>
      </c>
      <c r="D406" s="227">
        <v>128000</v>
      </c>
    </row>
    <row r="407" spans="1:4">
      <c r="A407" s="132">
        <v>4210</v>
      </c>
      <c r="B407" s="6" t="s">
        <v>9</v>
      </c>
      <c r="C407" s="7">
        <v>124382</v>
      </c>
      <c r="D407" s="227">
        <v>146300</v>
      </c>
    </row>
    <row r="408" spans="1:4">
      <c r="A408" s="132">
        <v>4220</v>
      </c>
      <c r="B408" s="6" t="s">
        <v>42</v>
      </c>
      <c r="C408" s="7">
        <v>1618.05</v>
      </c>
      <c r="D408" s="227">
        <v>0</v>
      </c>
    </row>
    <row r="409" spans="1:4" ht="25.5">
      <c r="A409" s="132">
        <v>4230</v>
      </c>
      <c r="B409" s="6" t="s">
        <v>229</v>
      </c>
      <c r="C409" s="7">
        <v>500</v>
      </c>
      <c r="D409" s="227">
        <v>905</v>
      </c>
    </row>
    <row r="410" spans="1:4" ht="25.5">
      <c r="A410" s="132">
        <v>4240</v>
      </c>
      <c r="B410" s="6" t="s">
        <v>26</v>
      </c>
      <c r="C410" s="7">
        <v>36584</v>
      </c>
      <c r="D410" s="227">
        <v>43900</v>
      </c>
    </row>
    <row r="411" spans="1:4">
      <c r="A411" s="132">
        <v>4260</v>
      </c>
      <c r="B411" s="6" t="s">
        <v>19</v>
      </c>
      <c r="C411" s="7">
        <v>618016.38</v>
      </c>
      <c r="D411" s="227">
        <v>697622</v>
      </c>
    </row>
    <row r="412" spans="1:4">
      <c r="A412" s="132">
        <v>4270</v>
      </c>
      <c r="B412" s="6" t="s">
        <v>0</v>
      </c>
      <c r="C412" s="7">
        <v>215920</v>
      </c>
      <c r="D412" s="227">
        <v>232520</v>
      </c>
    </row>
    <row r="413" spans="1:4">
      <c r="A413" s="132">
        <v>4280</v>
      </c>
      <c r="B413" s="6" t="s">
        <v>29</v>
      </c>
      <c r="C413" s="7">
        <v>4430</v>
      </c>
      <c r="D413" s="227">
        <v>5910</v>
      </c>
    </row>
    <row r="414" spans="1:4">
      <c r="A414" s="132">
        <v>4300</v>
      </c>
      <c r="B414" s="6" t="s">
        <v>10</v>
      </c>
      <c r="C414" s="7">
        <v>75579.19</v>
      </c>
      <c r="D414" s="227">
        <v>66000</v>
      </c>
    </row>
    <row r="415" spans="1:4" ht="25.5">
      <c r="A415" s="132">
        <v>4350</v>
      </c>
      <c r="B415" s="6" t="s">
        <v>31</v>
      </c>
      <c r="C415" s="7">
        <v>6917</v>
      </c>
      <c r="D415" s="227">
        <v>6768</v>
      </c>
    </row>
    <row r="416" spans="1:4" ht="51">
      <c r="A416" s="132">
        <v>4360</v>
      </c>
      <c r="B416" s="6" t="s">
        <v>317</v>
      </c>
      <c r="C416" s="7">
        <v>4870</v>
      </c>
      <c r="D416" s="227">
        <v>4770</v>
      </c>
    </row>
    <row r="417" spans="1:4" ht="51">
      <c r="A417" s="132">
        <v>4370</v>
      </c>
      <c r="B417" s="6" t="s">
        <v>295</v>
      </c>
      <c r="C417" s="7">
        <v>16549</v>
      </c>
      <c r="D417" s="227">
        <v>15550</v>
      </c>
    </row>
    <row r="418" spans="1:4">
      <c r="A418" s="132">
        <v>4410</v>
      </c>
      <c r="B418" s="6" t="s">
        <v>22</v>
      </c>
      <c r="C418" s="7">
        <v>400</v>
      </c>
      <c r="D418" s="227">
        <v>450</v>
      </c>
    </row>
    <row r="419" spans="1:4">
      <c r="A419" s="132">
        <v>4430</v>
      </c>
      <c r="B419" s="6" t="s">
        <v>11</v>
      </c>
      <c r="C419" s="7">
        <v>11700</v>
      </c>
      <c r="D419" s="227">
        <v>8550</v>
      </c>
    </row>
    <row r="420" spans="1:4" ht="25.5">
      <c r="A420" s="132">
        <v>4440</v>
      </c>
      <c r="B420" s="6" t="s">
        <v>30</v>
      </c>
      <c r="C420" s="7">
        <v>305675</v>
      </c>
      <c r="D420" s="227">
        <v>309014</v>
      </c>
    </row>
    <row r="421" spans="1:4">
      <c r="A421" s="132">
        <v>4480</v>
      </c>
      <c r="B421" s="6" t="s">
        <v>230</v>
      </c>
      <c r="C421" s="7">
        <v>300</v>
      </c>
      <c r="D421" s="227">
        <v>310</v>
      </c>
    </row>
    <row r="422" spans="1:4" ht="25.5">
      <c r="A422" s="132">
        <v>4610</v>
      </c>
      <c r="B422" s="6" t="s">
        <v>28</v>
      </c>
      <c r="C422" s="7">
        <v>120</v>
      </c>
      <c r="D422" s="227">
        <v>0</v>
      </c>
    </row>
    <row r="423" spans="1:4" ht="25.5">
      <c r="A423" s="132">
        <v>4700</v>
      </c>
      <c r="B423" s="6" t="s">
        <v>32</v>
      </c>
      <c r="C423" s="7">
        <v>5638</v>
      </c>
      <c r="D423" s="227">
        <v>3746</v>
      </c>
    </row>
    <row r="424" spans="1:4" ht="38.25">
      <c r="A424" s="132">
        <v>4740</v>
      </c>
      <c r="B424" s="6" t="s">
        <v>12</v>
      </c>
      <c r="C424" s="7">
        <v>4412</v>
      </c>
      <c r="D424" s="227">
        <v>0</v>
      </c>
    </row>
    <row r="425" spans="1:4" ht="25.5">
      <c r="A425" s="132">
        <v>4750</v>
      </c>
      <c r="B425" s="6" t="s">
        <v>13</v>
      </c>
      <c r="C425" s="7">
        <v>4268</v>
      </c>
      <c r="D425" s="227">
        <v>0</v>
      </c>
    </row>
    <row r="426" spans="1:4" ht="25.5">
      <c r="A426" s="298">
        <v>6050</v>
      </c>
      <c r="B426" s="296" t="s">
        <v>1</v>
      </c>
      <c r="C426" s="297">
        <v>70000</v>
      </c>
      <c r="D426" s="267">
        <v>102500</v>
      </c>
    </row>
    <row r="427" spans="1:4" s="10" customFormat="1" ht="26.25" thickBot="1">
      <c r="A427" s="151">
        <v>6060</v>
      </c>
      <c r="B427" s="70" t="s">
        <v>17</v>
      </c>
      <c r="C427" s="187">
        <v>0</v>
      </c>
      <c r="D427" s="253">
        <v>0</v>
      </c>
    </row>
    <row r="428" spans="1:4" s="3" customFormat="1" ht="26.25" thickBot="1">
      <c r="A428" s="73" t="s">
        <v>329</v>
      </c>
      <c r="B428" s="74" t="s">
        <v>330</v>
      </c>
      <c r="C428" s="116">
        <f>SUM(C429,C432)</f>
        <v>0</v>
      </c>
      <c r="D428" s="260">
        <f>SUM(D429,D432)</f>
        <v>3300</v>
      </c>
    </row>
    <row r="429" spans="1:4" s="22" customFormat="1">
      <c r="A429" s="75" t="s">
        <v>212</v>
      </c>
      <c r="B429" s="76" t="s">
        <v>214</v>
      </c>
      <c r="C429" s="188">
        <f>SUM(C433)</f>
        <v>0</v>
      </c>
      <c r="D429" s="230">
        <f>SUM(D433)</f>
        <v>3300</v>
      </c>
    </row>
    <row r="430" spans="1:4" s="22" customFormat="1" ht="25.5">
      <c r="A430" s="127"/>
      <c r="B430" s="365" t="s">
        <v>321</v>
      </c>
      <c r="C430" s="359">
        <v>0</v>
      </c>
      <c r="D430" s="366">
        <v>0</v>
      </c>
    </row>
    <row r="431" spans="1:4" s="22" customFormat="1" ht="25.5">
      <c r="A431" s="127"/>
      <c r="B431" s="365" t="s">
        <v>322</v>
      </c>
      <c r="C431" s="359">
        <f>C429-C430</f>
        <v>0</v>
      </c>
      <c r="D431" s="366">
        <f>D429-D430</f>
        <v>3300</v>
      </c>
    </row>
    <row r="432" spans="1:4" s="18" customFormat="1">
      <c r="A432" s="131"/>
      <c r="B432" s="19" t="s">
        <v>216</v>
      </c>
      <c r="C432" s="20">
        <v>0</v>
      </c>
      <c r="D432" s="229">
        <v>0</v>
      </c>
    </row>
    <row r="433" spans="1:4" ht="39" thickBot="1">
      <c r="A433" s="385">
        <v>2540</v>
      </c>
      <c r="B433" s="71" t="s">
        <v>38</v>
      </c>
      <c r="C433" s="182">
        <v>0</v>
      </c>
      <c r="D433" s="244">
        <v>3300</v>
      </c>
    </row>
    <row r="434" spans="1:4" s="3" customFormat="1" ht="13.5" thickBot="1">
      <c r="A434" s="51" t="s">
        <v>125</v>
      </c>
      <c r="B434" s="31" t="s">
        <v>126</v>
      </c>
      <c r="C434" s="97">
        <f>SUM(C435+C438)</f>
        <v>13034500.450000001</v>
      </c>
      <c r="D434" s="32">
        <f>SUM(D435+D438)</f>
        <v>14374759</v>
      </c>
    </row>
    <row r="435" spans="1:4" s="22" customFormat="1">
      <c r="A435" s="127" t="s">
        <v>212</v>
      </c>
      <c r="B435" s="38" t="s">
        <v>214</v>
      </c>
      <c r="C435" s="91">
        <f>SUM(C439:C473)</f>
        <v>12784557.450000001</v>
      </c>
      <c r="D435" s="220">
        <f>SUM(D439:D473)</f>
        <v>14068759</v>
      </c>
    </row>
    <row r="436" spans="1:4" s="22" customFormat="1" ht="25.5">
      <c r="A436" s="127"/>
      <c r="B436" s="365" t="s">
        <v>321</v>
      </c>
      <c r="C436" s="359">
        <f>SUM(C442:C445)</f>
        <v>10080750</v>
      </c>
      <c r="D436" s="366">
        <f>SUM(D442:D445)</f>
        <v>10741730</v>
      </c>
    </row>
    <row r="437" spans="1:4" s="22" customFormat="1" ht="25.5">
      <c r="A437" s="127"/>
      <c r="B437" s="365" t="s">
        <v>322</v>
      </c>
      <c r="C437" s="359">
        <f>C435-C436</f>
        <v>2703807.4500000011</v>
      </c>
      <c r="D437" s="366">
        <f>D435-D436</f>
        <v>3327029</v>
      </c>
    </row>
    <row r="438" spans="1:4" s="18" customFormat="1">
      <c r="A438" s="131"/>
      <c r="B438" s="19" t="s">
        <v>216</v>
      </c>
      <c r="C438" s="94">
        <f>SUM(C474,C475)</f>
        <v>249943</v>
      </c>
      <c r="D438" s="229">
        <f>SUM(D474,D475)</f>
        <v>306000</v>
      </c>
    </row>
    <row r="439" spans="1:4" ht="38.25">
      <c r="A439" s="142">
        <v>2540</v>
      </c>
      <c r="B439" s="6" t="s">
        <v>38</v>
      </c>
      <c r="C439" s="87">
        <v>626892</v>
      </c>
      <c r="D439" s="227">
        <v>644213</v>
      </c>
    </row>
    <row r="440" spans="1:4" ht="25.5">
      <c r="A440" s="371">
        <v>3020</v>
      </c>
      <c r="B440" s="372" t="s">
        <v>3</v>
      </c>
      <c r="C440" s="373">
        <v>28000</v>
      </c>
      <c r="D440" s="374">
        <v>29048</v>
      </c>
    </row>
    <row r="441" spans="1:4">
      <c r="A441" s="132">
        <v>3240</v>
      </c>
      <c r="B441" s="6" t="s">
        <v>40</v>
      </c>
      <c r="C441" s="87">
        <v>12150</v>
      </c>
      <c r="D441" s="227">
        <v>12350</v>
      </c>
    </row>
    <row r="442" spans="1:4" ht="25.5">
      <c r="A442" s="132">
        <v>4010</v>
      </c>
      <c r="B442" s="6" t="s">
        <v>4</v>
      </c>
      <c r="C442" s="87">
        <v>7983200</v>
      </c>
      <c r="D442" s="227">
        <v>8470000</v>
      </c>
    </row>
    <row r="443" spans="1:4">
      <c r="A443" s="132">
        <v>4040</v>
      </c>
      <c r="B443" s="6" t="s">
        <v>24</v>
      </c>
      <c r="C443" s="87">
        <v>637700</v>
      </c>
      <c r="D443" s="227">
        <v>677230</v>
      </c>
    </row>
    <row r="444" spans="1:4">
      <c r="A444" s="132">
        <v>4110</v>
      </c>
      <c r="B444" s="6" t="s">
        <v>6</v>
      </c>
      <c r="C444" s="87">
        <v>1255200</v>
      </c>
      <c r="D444" s="227">
        <v>1373000</v>
      </c>
    </row>
    <row r="445" spans="1:4">
      <c r="A445" s="132">
        <v>4120</v>
      </c>
      <c r="B445" s="6" t="s">
        <v>7</v>
      </c>
      <c r="C445" s="87">
        <v>204650</v>
      </c>
      <c r="D445" s="227">
        <v>221500</v>
      </c>
    </row>
    <row r="446" spans="1:4" ht="38.25">
      <c r="A446" s="132">
        <v>4140</v>
      </c>
      <c r="B446" s="6" t="s">
        <v>25</v>
      </c>
      <c r="C446" s="87">
        <v>1000</v>
      </c>
      <c r="D446" s="227">
        <v>0</v>
      </c>
    </row>
    <row r="447" spans="1:4">
      <c r="A447" s="132">
        <v>4170</v>
      </c>
      <c r="B447" s="6" t="s">
        <v>8</v>
      </c>
      <c r="C447" s="87">
        <v>5000</v>
      </c>
      <c r="D447" s="227">
        <v>6040</v>
      </c>
    </row>
    <row r="448" spans="1:4">
      <c r="A448" s="132">
        <v>4210</v>
      </c>
      <c r="B448" s="6" t="s">
        <v>9</v>
      </c>
      <c r="C448" s="87">
        <v>104998.9</v>
      </c>
      <c r="D448" s="227">
        <v>156000</v>
      </c>
    </row>
    <row r="449" spans="1:4">
      <c r="A449" s="132">
        <v>4217</v>
      </c>
      <c r="B449" s="6" t="s">
        <v>9</v>
      </c>
      <c r="C449" s="87">
        <v>289.89999999999998</v>
      </c>
      <c r="D449" s="227">
        <v>0</v>
      </c>
    </row>
    <row r="450" spans="1:4" ht="25.5">
      <c r="A450" s="132">
        <v>4230</v>
      </c>
      <c r="B450" s="6" t="s">
        <v>229</v>
      </c>
      <c r="C450" s="87">
        <v>1100</v>
      </c>
      <c r="D450" s="227">
        <v>1600</v>
      </c>
    </row>
    <row r="451" spans="1:4" ht="25.5">
      <c r="A451" s="132">
        <v>4240</v>
      </c>
      <c r="B451" s="6" t="s">
        <v>26</v>
      </c>
      <c r="C451" s="87">
        <v>29001</v>
      </c>
      <c r="D451" s="227">
        <v>30000</v>
      </c>
    </row>
    <row r="452" spans="1:4">
      <c r="A452" s="132">
        <v>4260</v>
      </c>
      <c r="B452" s="6" t="s">
        <v>19</v>
      </c>
      <c r="C452" s="87">
        <v>968081.56</v>
      </c>
      <c r="D452" s="227">
        <v>1169000</v>
      </c>
    </row>
    <row r="453" spans="1:4">
      <c r="A453" s="132">
        <v>4270</v>
      </c>
      <c r="B453" s="6" t="s">
        <v>0</v>
      </c>
      <c r="C453" s="87">
        <v>148960.89000000001</v>
      </c>
      <c r="D453" s="227">
        <v>554000</v>
      </c>
    </row>
    <row r="454" spans="1:4">
      <c r="A454" s="132">
        <v>4280</v>
      </c>
      <c r="B454" s="6" t="s">
        <v>29</v>
      </c>
      <c r="C454" s="87">
        <v>6350</v>
      </c>
      <c r="D454" s="227">
        <v>5300</v>
      </c>
    </row>
    <row r="455" spans="1:4">
      <c r="A455" s="132">
        <v>4300</v>
      </c>
      <c r="B455" s="6" t="s">
        <v>10</v>
      </c>
      <c r="C455" s="87">
        <v>186441.44</v>
      </c>
      <c r="D455" s="227">
        <v>138000</v>
      </c>
    </row>
    <row r="456" spans="1:4">
      <c r="A456" s="132">
        <v>4307</v>
      </c>
      <c r="B456" s="6" t="s">
        <v>10</v>
      </c>
      <c r="C456" s="87">
        <v>17281.86</v>
      </c>
      <c r="D456" s="227">
        <v>0</v>
      </c>
    </row>
    <row r="457" spans="1:4" ht="25.5">
      <c r="A457" s="132">
        <v>4350</v>
      </c>
      <c r="B457" s="6" t="s">
        <v>31</v>
      </c>
      <c r="C457" s="87">
        <v>6573.2</v>
      </c>
      <c r="D457" s="227">
        <v>6220</v>
      </c>
    </row>
    <row r="458" spans="1:4" ht="51">
      <c r="A458" s="132">
        <v>4360</v>
      </c>
      <c r="B458" s="6" t="s">
        <v>317</v>
      </c>
      <c r="C458" s="87">
        <v>3200</v>
      </c>
      <c r="D458" s="227">
        <v>3120</v>
      </c>
    </row>
    <row r="459" spans="1:4" ht="51">
      <c r="A459" s="132">
        <v>4370</v>
      </c>
      <c r="B459" s="6" t="s">
        <v>295</v>
      </c>
      <c r="C459" s="87">
        <v>15500</v>
      </c>
      <c r="D459" s="227">
        <v>14000</v>
      </c>
    </row>
    <row r="460" spans="1:4">
      <c r="A460" s="132">
        <v>4410</v>
      </c>
      <c r="B460" s="6" t="s">
        <v>22</v>
      </c>
      <c r="C460" s="87">
        <v>4000</v>
      </c>
      <c r="D460" s="227">
        <v>4700</v>
      </c>
    </row>
    <row r="461" spans="1:4">
      <c r="A461" s="132">
        <v>4420</v>
      </c>
      <c r="B461" s="6" t="s">
        <v>23</v>
      </c>
      <c r="C461" s="87">
        <v>5400</v>
      </c>
      <c r="D461" s="227">
        <v>2000</v>
      </c>
    </row>
    <row r="462" spans="1:4">
      <c r="A462" s="132">
        <v>4427</v>
      </c>
      <c r="B462" s="6" t="s">
        <v>23</v>
      </c>
      <c r="C462" s="87">
        <v>1038.5899999999999</v>
      </c>
      <c r="D462" s="227">
        <v>0</v>
      </c>
    </row>
    <row r="463" spans="1:4">
      <c r="A463" s="132">
        <v>4430</v>
      </c>
      <c r="B463" s="6" t="s">
        <v>11</v>
      </c>
      <c r="C463" s="87">
        <v>16516</v>
      </c>
      <c r="D463" s="227">
        <v>16516</v>
      </c>
    </row>
    <row r="464" spans="1:4">
      <c r="A464" s="132">
        <v>4437</v>
      </c>
      <c r="B464" s="6" t="s">
        <v>11</v>
      </c>
      <c r="C464" s="87">
        <v>241.56</v>
      </c>
      <c r="D464" s="227">
        <v>0</v>
      </c>
    </row>
    <row r="465" spans="1:4" ht="25.5">
      <c r="A465" s="132">
        <v>4440</v>
      </c>
      <c r="B465" s="6" t="s">
        <v>30</v>
      </c>
      <c r="C465" s="87">
        <v>470759</v>
      </c>
      <c r="D465" s="227">
        <v>527940</v>
      </c>
    </row>
    <row r="466" spans="1:4">
      <c r="A466" s="132">
        <v>4480</v>
      </c>
      <c r="B466" s="6" t="s">
        <v>230</v>
      </c>
      <c r="C466" s="87">
        <v>3780</v>
      </c>
      <c r="D466" s="227">
        <v>1882</v>
      </c>
    </row>
    <row r="467" spans="1:4">
      <c r="A467" s="132">
        <v>4510</v>
      </c>
      <c r="B467" s="6" t="s">
        <v>267</v>
      </c>
      <c r="C467" s="87">
        <v>0</v>
      </c>
      <c r="D467" s="227">
        <v>0</v>
      </c>
    </row>
    <row r="468" spans="1:4">
      <c r="A468" s="132">
        <v>4580</v>
      </c>
      <c r="B468" s="6" t="s">
        <v>275</v>
      </c>
      <c r="C468" s="87">
        <v>0</v>
      </c>
      <c r="D468" s="227">
        <v>0</v>
      </c>
    </row>
    <row r="469" spans="1:4" ht="25.5">
      <c r="A469" s="132">
        <v>4700</v>
      </c>
      <c r="B469" s="6" t="s">
        <v>32</v>
      </c>
      <c r="C469" s="87">
        <v>5108</v>
      </c>
      <c r="D469" s="227">
        <v>5100</v>
      </c>
    </row>
    <row r="470" spans="1:4" ht="38.25">
      <c r="A470" s="132">
        <v>4740</v>
      </c>
      <c r="B470" s="6" t="s">
        <v>12</v>
      </c>
      <c r="C470" s="87">
        <v>4000</v>
      </c>
      <c r="D470" s="227">
        <v>0</v>
      </c>
    </row>
    <row r="471" spans="1:4" ht="25.5">
      <c r="A471" s="132">
        <v>4750</v>
      </c>
      <c r="B471" s="6" t="s">
        <v>13</v>
      </c>
      <c r="C471" s="87">
        <v>32000</v>
      </c>
      <c r="D471" s="227">
        <v>0</v>
      </c>
    </row>
    <row r="472" spans="1:4" ht="25.5">
      <c r="A472" s="132">
        <v>4757</v>
      </c>
      <c r="B472" s="6" t="s">
        <v>13</v>
      </c>
      <c r="C472" s="87">
        <v>143.55000000000001</v>
      </c>
      <c r="D472" s="227">
        <v>0</v>
      </c>
    </row>
    <row r="473" spans="1:4" ht="13.5" thickBot="1">
      <c r="A473" s="152">
        <v>4950</v>
      </c>
      <c r="B473" s="71" t="s">
        <v>268</v>
      </c>
      <c r="C473" s="193">
        <v>0</v>
      </c>
      <c r="D473" s="244">
        <v>0</v>
      </c>
    </row>
    <row r="474" spans="1:4" s="10" customFormat="1" ht="24.75" customHeight="1">
      <c r="A474" s="201">
        <v>6050</v>
      </c>
      <c r="B474" s="202" t="s">
        <v>1</v>
      </c>
      <c r="C474" s="203">
        <v>240000</v>
      </c>
      <c r="D474" s="258">
        <v>306000</v>
      </c>
    </row>
    <row r="475" spans="1:4" s="10" customFormat="1" ht="24.75" customHeight="1" thickBot="1">
      <c r="A475" s="367">
        <v>6060</v>
      </c>
      <c r="B475" s="368" t="s">
        <v>1</v>
      </c>
      <c r="C475" s="369">
        <v>9943</v>
      </c>
      <c r="D475" s="370">
        <v>0</v>
      </c>
    </row>
    <row r="476" spans="1:4" s="3" customFormat="1" ht="13.5" thickBot="1">
      <c r="A476" s="51" t="s">
        <v>127</v>
      </c>
      <c r="B476" s="31" t="s">
        <v>128</v>
      </c>
      <c r="C476" s="97">
        <f>SUM(C477)</f>
        <v>77250</v>
      </c>
      <c r="D476" s="32">
        <f>SUM(D478:D482)</f>
        <v>89050</v>
      </c>
    </row>
    <row r="477" spans="1:4" s="22" customFormat="1">
      <c r="A477" s="127" t="s">
        <v>212</v>
      </c>
      <c r="B477" s="38" t="s">
        <v>214</v>
      </c>
      <c r="C477" s="91">
        <f>SUM(C479:C482)</f>
        <v>77250</v>
      </c>
      <c r="D477" s="220">
        <f>SUM(D478:D482)</f>
        <v>89050</v>
      </c>
    </row>
    <row r="478" spans="1:4" s="22" customFormat="1" ht="25.5">
      <c r="A478" s="132">
        <v>4010</v>
      </c>
      <c r="B478" s="6" t="s">
        <v>4</v>
      </c>
      <c r="C478" s="87">
        <v>0</v>
      </c>
      <c r="D478" s="227">
        <v>20400</v>
      </c>
    </row>
    <row r="479" spans="1:4">
      <c r="A479" s="132">
        <v>4110</v>
      </c>
      <c r="B479" s="6" t="s">
        <v>6</v>
      </c>
      <c r="C479" s="87">
        <v>1935</v>
      </c>
      <c r="D479" s="227">
        <v>3000</v>
      </c>
    </row>
    <row r="480" spans="1:4">
      <c r="A480" s="132">
        <v>4120</v>
      </c>
      <c r="B480" s="6" t="s">
        <v>7</v>
      </c>
      <c r="C480" s="87">
        <v>315</v>
      </c>
      <c r="D480" s="227">
        <v>650</v>
      </c>
    </row>
    <row r="481" spans="1:4">
      <c r="A481" s="132">
        <v>4170</v>
      </c>
      <c r="B481" s="6" t="s">
        <v>8</v>
      </c>
      <c r="C481" s="87">
        <v>25000</v>
      </c>
      <c r="D481" s="227">
        <v>10000</v>
      </c>
    </row>
    <row r="482" spans="1:4" ht="13.5" thickBot="1">
      <c r="A482" s="140">
        <v>4300</v>
      </c>
      <c r="B482" s="23" t="s">
        <v>10</v>
      </c>
      <c r="C482" s="88">
        <v>50000</v>
      </c>
      <c r="D482" s="238">
        <v>55000</v>
      </c>
    </row>
    <row r="483" spans="1:4" s="3" customFormat="1" ht="26.25" thickBot="1">
      <c r="A483" s="51" t="s">
        <v>129</v>
      </c>
      <c r="B483" s="31" t="s">
        <v>130</v>
      </c>
      <c r="C483" s="32">
        <f>SUM(C484+C487)</f>
        <v>1381028.69</v>
      </c>
      <c r="D483" s="32">
        <f>SUM(D484+D487)</f>
        <v>1636165</v>
      </c>
    </row>
    <row r="484" spans="1:4" s="22" customFormat="1">
      <c r="A484" s="75" t="s">
        <v>212</v>
      </c>
      <c r="B484" s="76" t="s">
        <v>214</v>
      </c>
      <c r="C484" s="117">
        <f>SUM(C488:C507)</f>
        <v>1367343.69</v>
      </c>
      <c r="D484" s="230">
        <f>SUM(D488:D507)</f>
        <v>1622480</v>
      </c>
    </row>
    <row r="485" spans="1:4" s="22" customFormat="1" ht="25.5">
      <c r="A485" s="127"/>
      <c r="B485" s="365" t="s">
        <v>321</v>
      </c>
      <c r="C485" s="359">
        <f>SUM(C489:C492)</f>
        <v>1147153</v>
      </c>
      <c r="D485" s="366">
        <f>SUM(D489:D492)</f>
        <v>1412000</v>
      </c>
    </row>
    <row r="486" spans="1:4" s="22" customFormat="1" ht="25.5">
      <c r="A486" s="127"/>
      <c r="B486" s="365" t="s">
        <v>322</v>
      </c>
      <c r="C486" s="359">
        <f>C484-C485</f>
        <v>220190.68999999994</v>
      </c>
      <c r="D486" s="366">
        <f>D484-D485</f>
        <v>210480</v>
      </c>
    </row>
    <row r="487" spans="1:4" s="18" customFormat="1">
      <c r="A487" s="131"/>
      <c r="B487" s="19" t="s">
        <v>216</v>
      </c>
      <c r="C487" s="94">
        <f>SUM(C508)</f>
        <v>13685</v>
      </c>
      <c r="D487" s="229">
        <f>SUM(D508)</f>
        <v>13685</v>
      </c>
    </row>
    <row r="488" spans="1:4" ht="25.5">
      <c r="A488" s="371">
        <v>3020</v>
      </c>
      <c r="B488" s="372" t="s">
        <v>3</v>
      </c>
      <c r="C488" s="373">
        <v>2960</v>
      </c>
      <c r="D488" s="374">
        <v>2960</v>
      </c>
    </row>
    <row r="489" spans="1:4" ht="25.5">
      <c r="A489" s="132">
        <v>4010</v>
      </c>
      <c r="B489" s="6" t="s">
        <v>4</v>
      </c>
      <c r="C489" s="87">
        <v>913843.62</v>
      </c>
      <c r="D489" s="227">
        <v>1136103</v>
      </c>
    </row>
    <row r="490" spans="1:4">
      <c r="A490" s="132">
        <v>4040</v>
      </c>
      <c r="B490" s="6" t="s">
        <v>24</v>
      </c>
      <c r="C490" s="87">
        <v>67036.38</v>
      </c>
      <c r="D490" s="227">
        <v>75055</v>
      </c>
    </row>
    <row r="491" spans="1:4">
      <c r="A491" s="132">
        <v>4110</v>
      </c>
      <c r="B491" s="6" t="s">
        <v>6</v>
      </c>
      <c r="C491" s="87">
        <v>140330</v>
      </c>
      <c r="D491" s="227">
        <v>172947</v>
      </c>
    </row>
    <row r="492" spans="1:4">
      <c r="A492" s="132">
        <v>4120</v>
      </c>
      <c r="B492" s="6" t="s">
        <v>7</v>
      </c>
      <c r="C492" s="87">
        <v>25943</v>
      </c>
      <c r="D492" s="227">
        <v>27895</v>
      </c>
    </row>
    <row r="493" spans="1:4">
      <c r="A493" s="132">
        <v>4170</v>
      </c>
      <c r="B493" s="6" t="s">
        <v>8</v>
      </c>
      <c r="C493" s="87">
        <v>16500</v>
      </c>
      <c r="D493" s="227">
        <v>17000</v>
      </c>
    </row>
    <row r="494" spans="1:4">
      <c r="A494" s="132">
        <v>4210</v>
      </c>
      <c r="B494" s="6" t="s">
        <v>9</v>
      </c>
      <c r="C494" s="87">
        <v>31000</v>
      </c>
      <c r="D494" s="227">
        <v>70000</v>
      </c>
    </row>
    <row r="495" spans="1:4" ht="25.5">
      <c r="A495" s="132">
        <v>4230</v>
      </c>
      <c r="B495" s="6" t="s">
        <v>229</v>
      </c>
      <c r="C495" s="87">
        <v>0</v>
      </c>
      <c r="D495" s="227">
        <v>200</v>
      </c>
    </row>
    <row r="496" spans="1:4">
      <c r="A496" s="132">
        <v>4270</v>
      </c>
      <c r="B496" s="6" t="s">
        <v>0</v>
      </c>
      <c r="C496" s="87">
        <v>4500</v>
      </c>
      <c r="D496" s="227">
        <v>5000</v>
      </c>
    </row>
    <row r="497" spans="1:4">
      <c r="A497" s="132">
        <v>4280</v>
      </c>
      <c r="B497" s="6" t="s">
        <v>29</v>
      </c>
      <c r="C497" s="87">
        <v>1000</v>
      </c>
      <c r="D497" s="227">
        <v>1000</v>
      </c>
    </row>
    <row r="498" spans="1:4">
      <c r="A498" s="132">
        <v>4300</v>
      </c>
      <c r="B498" s="6" t="s">
        <v>10</v>
      </c>
      <c r="C498" s="87">
        <v>75167</v>
      </c>
      <c r="D498" s="227">
        <v>60000</v>
      </c>
    </row>
    <row r="499" spans="1:4" ht="25.5">
      <c r="A499" s="132">
        <v>4350</v>
      </c>
      <c r="B499" s="6" t="s">
        <v>31</v>
      </c>
      <c r="C499" s="87">
        <v>3370</v>
      </c>
      <c r="D499" s="227">
        <v>3370</v>
      </c>
    </row>
    <row r="500" spans="1:4" ht="51">
      <c r="A500" s="132">
        <v>4360</v>
      </c>
      <c r="B500" s="6" t="s">
        <v>317</v>
      </c>
      <c r="C500" s="87">
        <v>4079.69</v>
      </c>
      <c r="D500" s="227">
        <v>4100</v>
      </c>
    </row>
    <row r="501" spans="1:4" ht="51">
      <c r="A501" s="132">
        <v>4370</v>
      </c>
      <c r="B501" s="6" t="s">
        <v>295</v>
      </c>
      <c r="C501" s="87">
        <v>7100</v>
      </c>
      <c r="D501" s="227">
        <v>7100</v>
      </c>
    </row>
    <row r="502" spans="1:4">
      <c r="A502" s="132">
        <v>4410</v>
      </c>
      <c r="B502" s="6" t="s">
        <v>22</v>
      </c>
      <c r="C502" s="87">
        <v>2500</v>
      </c>
      <c r="D502" s="227">
        <v>2500</v>
      </c>
    </row>
    <row r="503" spans="1:4">
      <c r="A503" s="132">
        <v>4430</v>
      </c>
      <c r="B503" s="6" t="s">
        <v>11</v>
      </c>
      <c r="C503" s="87">
        <v>3000</v>
      </c>
      <c r="D503" s="227">
        <v>3000</v>
      </c>
    </row>
    <row r="504" spans="1:4" ht="25.5">
      <c r="A504" s="132">
        <v>4440</v>
      </c>
      <c r="B504" s="6" t="s">
        <v>30</v>
      </c>
      <c r="C504" s="87">
        <v>23126</v>
      </c>
      <c r="D504" s="227">
        <v>27250</v>
      </c>
    </row>
    <row r="505" spans="1:4" ht="25.5">
      <c r="A505" s="132">
        <v>4700</v>
      </c>
      <c r="B505" s="6" t="s">
        <v>32</v>
      </c>
      <c r="C505" s="87">
        <v>7873</v>
      </c>
      <c r="D505" s="227">
        <v>7000</v>
      </c>
    </row>
    <row r="506" spans="1:4" ht="38.25">
      <c r="A506" s="132">
        <v>4740</v>
      </c>
      <c r="B506" s="6" t="s">
        <v>12</v>
      </c>
      <c r="C506" s="87">
        <v>5500</v>
      </c>
      <c r="D506" s="227">
        <v>0</v>
      </c>
    </row>
    <row r="507" spans="1:4" ht="25.5">
      <c r="A507" s="132">
        <v>4750</v>
      </c>
      <c r="B507" s="6" t="s">
        <v>13</v>
      </c>
      <c r="C507" s="87">
        <v>32515</v>
      </c>
      <c r="D507" s="227">
        <v>0</v>
      </c>
    </row>
    <row r="508" spans="1:4" s="10" customFormat="1" ht="26.25" thickBot="1">
      <c r="A508" s="151">
        <v>6060</v>
      </c>
      <c r="B508" s="70" t="s">
        <v>17</v>
      </c>
      <c r="C508" s="111">
        <v>13685</v>
      </c>
      <c r="D508" s="253">
        <v>13685</v>
      </c>
    </row>
    <row r="509" spans="1:4" s="3" customFormat="1" ht="31.5" customHeight="1" thickBot="1">
      <c r="A509" s="51" t="s">
        <v>131</v>
      </c>
      <c r="B509" s="31" t="s">
        <v>132</v>
      </c>
      <c r="C509" s="97">
        <f>SUM(C510)</f>
        <v>213400</v>
      </c>
      <c r="D509" s="32">
        <f>SUM(D510)</f>
        <v>227228</v>
      </c>
    </row>
    <row r="510" spans="1:4" s="22" customFormat="1">
      <c r="A510" s="75" t="s">
        <v>212</v>
      </c>
      <c r="B510" s="76" t="s">
        <v>214</v>
      </c>
      <c r="C510" s="117">
        <f>SUM(C511:C520)</f>
        <v>213400</v>
      </c>
      <c r="D510" s="230">
        <f>SUM(D511:D520)</f>
        <v>227228</v>
      </c>
    </row>
    <row r="511" spans="1:4">
      <c r="A511" s="132">
        <v>4110</v>
      </c>
      <c r="B511" s="6" t="s">
        <v>6</v>
      </c>
      <c r="C511" s="87">
        <v>684</v>
      </c>
      <c r="D511" s="227">
        <v>684</v>
      </c>
    </row>
    <row r="512" spans="1:4">
      <c r="A512" s="132">
        <v>4120</v>
      </c>
      <c r="B512" s="6" t="s">
        <v>7</v>
      </c>
      <c r="C512" s="87">
        <v>112</v>
      </c>
      <c r="D512" s="227">
        <v>112</v>
      </c>
    </row>
    <row r="513" spans="1:4">
      <c r="A513" s="132">
        <v>4170</v>
      </c>
      <c r="B513" s="6" t="s">
        <v>8</v>
      </c>
      <c r="C513" s="87">
        <v>4480</v>
      </c>
      <c r="D513" s="227">
        <v>4480</v>
      </c>
    </row>
    <row r="514" spans="1:4">
      <c r="A514" s="132">
        <v>4210</v>
      </c>
      <c r="B514" s="6" t="s">
        <v>9</v>
      </c>
      <c r="C514" s="87">
        <v>10121.5</v>
      </c>
      <c r="D514" s="227">
        <v>10000</v>
      </c>
    </row>
    <row r="515" spans="1:4">
      <c r="A515" s="132">
        <v>4260</v>
      </c>
      <c r="B515" s="6" t="s">
        <v>10</v>
      </c>
      <c r="C515" s="87">
        <v>0</v>
      </c>
      <c r="D515" s="227">
        <v>0</v>
      </c>
    </row>
    <row r="516" spans="1:4">
      <c r="A516" s="132">
        <v>4300</v>
      </c>
      <c r="B516" s="6" t="s">
        <v>10</v>
      </c>
      <c r="C516" s="87">
        <v>59750</v>
      </c>
      <c r="D516" s="227">
        <v>60000</v>
      </c>
    </row>
    <row r="517" spans="1:4">
      <c r="A517" s="132">
        <v>4410</v>
      </c>
      <c r="B517" s="6" t="s">
        <v>22</v>
      </c>
      <c r="C517" s="87">
        <v>26100</v>
      </c>
      <c r="D517" s="227">
        <v>25444</v>
      </c>
    </row>
    <row r="518" spans="1:4" ht="25.5">
      <c r="A518" s="132">
        <v>4700</v>
      </c>
      <c r="B518" s="6" t="s">
        <v>32</v>
      </c>
      <c r="C518" s="87">
        <v>107552.5</v>
      </c>
      <c r="D518" s="227">
        <v>126508</v>
      </c>
    </row>
    <row r="519" spans="1:4" ht="39" customHeight="1">
      <c r="A519" s="140">
        <v>4740</v>
      </c>
      <c r="B519" s="23" t="s">
        <v>12</v>
      </c>
      <c r="C519" s="88">
        <v>3000</v>
      </c>
      <c r="D519" s="238">
        <v>0</v>
      </c>
    </row>
    <row r="520" spans="1:4" ht="39" customHeight="1" thickBot="1">
      <c r="A520" s="152">
        <v>4750</v>
      </c>
      <c r="B520" s="71" t="s">
        <v>13</v>
      </c>
      <c r="C520" s="182">
        <v>1600</v>
      </c>
      <c r="D520" s="244">
        <v>0</v>
      </c>
    </row>
    <row r="521" spans="1:4" s="3" customFormat="1" ht="31.5" customHeight="1" thickBot="1">
      <c r="A521" s="51" t="s">
        <v>293</v>
      </c>
      <c r="B521" s="31" t="s">
        <v>294</v>
      </c>
      <c r="C521" s="97">
        <f>SUM(C522)</f>
        <v>733462</v>
      </c>
      <c r="D521" s="32">
        <f>SUM(D525:D535)</f>
        <v>986606</v>
      </c>
    </row>
    <row r="522" spans="1:4" s="22" customFormat="1">
      <c r="A522" s="75" t="s">
        <v>212</v>
      </c>
      <c r="B522" s="76" t="s">
        <v>214</v>
      </c>
      <c r="C522" s="117">
        <f>SUM(C525:C535)</f>
        <v>733462</v>
      </c>
      <c r="D522" s="230">
        <f>SUM(D525:D535)</f>
        <v>986606</v>
      </c>
    </row>
    <row r="523" spans="1:4" s="22" customFormat="1" ht="25.5">
      <c r="A523" s="127"/>
      <c r="B523" s="365" t="s">
        <v>321</v>
      </c>
      <c r="C523" s="359">
        <f>SUM(C526:C529)</f>
        <v>290732</v>
      </c>
      <c r="D523" s="366">
        <f>SUM(D526:D529)</f>
        <v>419639</v>
      </c>
    </row>
    <row r="524" spans="1:4" s="22" customFormat="1" ht="25.5">
      <c r="A524" s="127"/>
      <c r="B524" s="365" t="s">
        <v>322</v>
      </c>
      <c r="C524" s="359">
        <f>C522-C523</f>
        <v>442730</v>
      </c>
      <c r="D524" s="366">
        <f>D522-D523</f>
        <v>566967</v>
      </c>
    </row>
    <row r="525" spans="1:4" ht="25.5">
      <c r="A525" s="371">
        <v>3020</v>
      </c>
      <c r="B525" s="372" t="s">
        <v>3</v>
      </c>
      <c r="C525" s="373">
        <v>762</v>
      </c>
      <c r="D525" s="374">
        <v>2150</v>
      </c>
    </row>
    <row r="526" spans="1:4" ht="25.5">
      <c r="A526" s="132">
        <v>4010</v>
      </c>
      <c r="B526" s="6" t="s">
        <v>4</v>
      </c>
      <c r="C526" s="87">
        <v>241972</v>
      </c>
      <c r="D526" s="227">
        <v>341500</v>
      </c>
    </row>
    <row r="527" spans="1:4">
      <c r="A527" s="132">
        <v>4040</v>
      </c>
      <c r="B527" s="6" t="s">
        <v>24</v>
      </c>
      <c r="C527" s="87">
        <v>0</v>
      </c>
      <c r="D527" s="227">
        <v>20800</v>
      </c>
    </row>
    <row r="528" spans="1:4">
      <c r="A528" s="132">
        <v>4110</v>
      </c>
      <c r="B528" s="6" t="s">
        <v>6</v>
      </c>
      <c r="C528" s="87">
        <v>36760</v>
      </c>
      <c r="D528" s="227">
        <v>49244</v>
      </c>
    </row>
    <row r="529" spans="1:4">
      <c r="A529" s="132">
        <v>4120</v>
      </c>
      <c r="B529" s="6" t="s">
        <v>7</v>
      </c>
      <c r="C529" s="87">
        <v>12000</v>
      </c>
      <c r="D529" s="227">
        <v>8095</v>
      </c>
    </row>
    <row r="530" spans="1:4">
      <c r="A530" s="132">
        <v>4170</v>
      </c>
      <c r="B530" s="6" t="s">
        <v>8</v>
      </c>
      <c r="C530" s="87">
        <v>0</v>
      </c>
      <c r="D530" s="227">
        <v>0</v>
      </c>
    </row>
    <row r="531" spans="1:4">
      <c r="A531" s="132">
        <v>4210</v>
      </c>
      <c r="B531" s="6" t="s">
        <v>9</v>
      </c>
      <c r="C531" s="87">
        <v>12648</v>
      </c>
      <c r="D531" s="227">
        <v>15300</v>
      </c>
    </row>
    <row r="532" spans="1:4">
      <c r="A532" s="132">
        <v>4220</v>
      </c>
      <c r="B532" s="6" t="s">
        <v>42</v>
      </c>
      <c r="C532" s="87">
        <v>416000</v>
      </c>
      <c r="D532" s="227">
        <v>517602</v>
      </c>
    </row>
    <row r="533" spans="1:4" ht="13.5" thickBot="1">
      <c r="A533" s="152">
        <v>4260</v>
      </c>
      <c r="B533" s="71" t="s">
        <v>19</v>
      </c>
      <c r="C533" s="193">
        <v>13320</v>
      </c>
      <c r="D533" s="244">
        <v>15800</v>
      </c>
    </row>
    <row r="534" spans="1:4" ht="25.5">
      <c r="A534" s="140">
        <v>4440</v>
      </c>
      <c r="B534" s="6" t="s">
        <v>30</v>
      </c>
      <c r="C534" s="87">
        <v>0</v>
      </c>
      <c r="D534" s="227">
        <v>14715</v>
      </c>
    </row>
    <row r="535" spans="1:4" ht="26.25" thickBot="1">
      <c r="A535" s="152">
        <v>4700</v>
      </c>
      <c r="B535" s="71" t="s">
        <v>32</v>
      </c>
      <c r="C535" s="193">
        <v>0</v>
      </c>
      <c r="D535" s="244">
        <v>1400</v>
      </c>
    </row>
    <row r="536" spans="1:4" s="3" customFormat="1" ht="25.5" customHeight="1" thickBot="1">
      <c r="A536" s="73" t="s">
        <v>209</v>
      </c>
      <c r="B536" s="74" t="s">
        <v>57</v>
      </c>
      <c r="C536" s="116">
        <f>SUM(C539:C558)</f>
        <v>724910.06</v>
      </c>
      <c r="D536" s="260">
        <f>SUM(D539:D558)</f>
        <v>860672</v>
      </c>
    </row>
    <row r="537" spans="1:4" s="22" customFormat="1">
      <c r="A537" s="75" t="s">
        <v>212</v>
      </c>
      <c r="B537" s="76" t="s">
        <v>214</v>
      </c>
      <c r="C537" s="188">
        <f>SUM(C540:C558)</f>
        <v>724910.06</v>
      </c>
      <c r="D537" s="230">
        <f>SUM(D539:D558)</f>
        <v>860672</v>
      </c>
    </row>
    <row r="538" spans="1:4" s="18" customFormat="1">
      <c r="A538" s="131"/>
      <c r="B538" s="19" t="s">
        <v>216</v>
      </c>
      <c r="C538" s="20">
        <v>0</v>
      </c>
      <c r="D538" s="229">
        <v>0</v>
      </c>
    </row>
    <row r="539" spans="1:4" s="18" customFormat="1" ht="25.5">
      <c r="A539" s="371">
        <v>3020</v>
      </c>
      <c r="B539" s="372" t="s">
        <v>3</v>
      </c>
      <c r="C539" s="373">
        <v>0</v>
      </c>
      <c r="D539" s="374">
        <v>200</v>
      </c>
    </row>
    <row r="540" spans="1:4" s="22" customFormat="1" ht="25.5">
      <c r="A540" s="138">
        <v>4010</v>
      </c>
      <c r="B540" s="8" t="s">
        <v>4</v>
      </c>
      <c r="C540" s="9">
        <v>25260</v>
      </c>
      <c r="D540" s="221">
        <v>29820</v>
      </c>
    </row>
    <row r="541" spans="1:4" s="22" customFormat="1">
      <c r="A541" s="138">
        <v>4040</v>
      </c>
      <c r="B541" s="8" t="s">
        <v>237</v>
      </c>
      <c r="C541" s="9">
        <v>2150</v>
      </c>
      <c r="D541" s="221">
        <v>2220</v>
      </c>
    </row>
    <row r="542" spans="1:4" s="22" customFormat="1">
      <c r="A542" s="138">
        <v>4110</v>
      </c>
      <c r="B542" s="8" t="s">
        <v>6</v>
      </c>
      <c r="C542" s="9">
        <v>4418.5600000000004</v>
      </c>
      <c r="D542" s="221">
        <v>4867</v>
      </c>
    </row>
    <row r="543" spans="1:4" s="22" customFormat="1">
      <c r="A543" s="138">
        <v>4120</v>
      </c>
      <c r="B543" s="8" t="s">
        <v>7</v>
      </c>
      <c r="C543" s="9">
        <v>714.5</v>
      </c>
      <c r="D543" s="221">
        <v>785</v>
      </c>
    </row>
    <row r="544" spans="1:4" s="22" customFormat="1">
      <c r="A544" s="138">
        <v>4170</v>
      </c>
      <c r="B544" s="8" t="s">
        <v>222</v>
      </c>
      <c r="C544" s="9">
        <v>5624</v>
      </c>
      <c r="D544" s="221">
        <v>4140</v>
      </c>
    </row>
    <row r="545" spans="1:4" s="22" customFormat="1">
      <c r="A545" s="138">
        <v>4177</v>
      </c>
      <c r="B545" s="8" t="s">
        <v>222</v>
      </c>
      <c r="C545" s="9">
        <v>3375.6</v>
      </c>
      <c r="D545" s="221">
        <v>0</v>
      </c>
    </row>
    <row r="546" spans="1:4" s="22" customFormat="1">
      <c r="A546" s="138">
        <v>4210</v>
      </c>
      <c r="B546" s="8" t="s">
        <v>9</v>
      </c>
      <c r="C546" s="9">
        <v>4497.96</v>
      </c>
      <c r="D546" s="221">
        <v>2500</v>
      </c>
    </row>
    <row r="547" spans="1:4" s="22" customFormat="1">
      <c r="A547" s="138">
        <v>4217</v>
      </c>
      <c r="B547" s="8" t="s">
        <v>9</v>
      </c>
      <c r="C547" s="9">
        <v>5106.99</v>
      </c>
      <c r="D547" s="221">
        <v>0</v>
      </c>
    </row>
    <row r="548" spans="1:4" s="22" customFormat="1">
      <c r="A548" s="77">
        <v>4300</v>
      </c>
      <c r="B548" s="65" t="s">
        <v>10</v>
      </c>
      <c r="C548" s="104">
        <v>205800</v>
      </c>
      <c r="D548" s="246">
        <v>343000</v>
      </c>
    </row>
    <row r="549" spans="1:4" s="22" customFormat="1">
      <c r="A549" s="77">
        <v>4307</v>
      </c>
      <c r="B549" s="65" t="s">
        <v>10</v>
      </c>
      <c r="C549" s="104">
        <v>8585.36</v>
      </c>
      <c r="D549" s="246">
        <v>0</v>
      </c>
    </row>
    <row r="550" spans="1:4" ht="25.5">
      <c r="A550" s="132">
        <v>4350</v>
      </c>
      <c r="B550" s="6" t="s">
        <v>31</v>
      </c>
      <c r="C550" s="7">
        <v>2300</v>
      </c>
      <c r="D550" s="227">
        <v>2270</v>
      </c>
    </row>
    <row r="551" spans="1:4" ht="51">
      <c r="A551" s="132">
        <v>4367</v>
      </c>
      <c r="B551" s="6" t="s">
        <v>295</v>
      </c>
      <c r="C551" s="7">
        <v>190</v>
      </c>
      <c r="D551" s="227">
        <v>0</v>
      </c>
    </row>
    <row r="552" spans="1:4">
      <c r="A552" s="132">
        <v>4420</v>
      </c>
      <c r="B552" s="6" t="s">
        <v>23</v>
      </c>
      <c r="C552" s="7">
        <v>1200</v>
      </c>
      <c r="D552" s="227">
        <v>0</v>
      </c>
    </row>
    <row r="553" spans="1:4">
      <c r="A553" s="132">
        <v>4430</v>
      </c>
      <c r="B553" s="6" t="s">
        <v>11</v>
      </c>
      <c r="C553" s="7">
        <v>30</v>
      </c>
      <c r="D553" s="227">
        <v>500</v>
      </c>
    </row>
    <row r="554" spans="1:4" ht="25.5">
      <c r="A554" s="132">
        <v>4440</v>
      </c>
      <c r="B554" s="6" t="s">
        <v>30</v>
      </c>
      <c r="C554" s="7">
        <v>453987</v>
      </c>
      <c r="D554" s="227">
        <v>470370</v>
      </c>
    </row>
    <row r="555" spans="1:4" ht="38.25">
      <c r="A555" s="132">
        <v>4740</v>
      </c>
      <c r="B555" s="6" t="s">
        <v>12</v>
      </c>
      <c r="C555" s="7">
        <v>500</v>
      </c>
      <c r="D555" s="227">
        <v>0</v>
      </c>
    </row>
    <row r="556" spans="1:4" ht="38.25">
      <c r="A556" s="132">
        <v>4747</v>
      </c>
      <c r="B556" s="6" t="s">
        <v>12</v>
      </c>
      <c r="C556" s="7">
        <v>99.28</v>
      </c>
      <c r="D556" s="227">
        <v>0</v>
      </c>
    </row>
    <row r="557" spans="1:4" ht="26.25" thickBot="1">
      <c r="A557" s="152">
        <v>4750</v>
      </c>
      <c r="B557" s="71" t="s">
        <v>13</v>
      </c>
      <c r="C557" s="182">
        <v>500</v>
      </c>
      <c r="D557" s="244">
        <v>0</v>
      </c>
    </row>
    <row r="558" spans="1:4" ht="26.25" thickBot="1">
      <c r="A558" s="152">
        <v>4757</v>
      </c>
      <c r="B558" s="71" t="s">
        <v>13</v>
      </c>
      <c r="C558" s="182">
        <v>570.80999999999995</v>
      </c>
      <c r="D558" s="244">
        <v>0</v>
      </c>
    </row>
    <row r="559" spans="1:4" s="3" customFormat="1" ht="13.5" thickBot="1">
      <c r="A559" s="60" t="s">
        <v>133</v>
      </c>
      <c r="B559" s="61" t="s">
        <v>134</v>
      </c>
      <c r="C559" s="120">
        <f>SUM(C561)</f>
        <v>696600</v>
      </c>
      <c r="D559" s="265">
        <f>SUM(D561)</f>
        <v>753000</v>
      </c>
    </row>
    <row r="560" spans="1:4" s="22" customFormat="1" ht="13.5" thickBot="1">
      <c r="A560" s="144" t="s">
        <v>212</v>
      </c>
      <c r="B560" s="42" t="s">
        <v>214</v>
      </c>
      <c r="C560" s="100">
        <f>SUM(C562)</f>
        <v>696600</v>
      </c>
      <c r="D560" s="219">
        <f>SUM(D562)</f>
        <v>753000</v>
      </c>
    </row>
    <row r="561" spans="1:4" s="3" customFormat="1" ht="29.25" customHeight="1" thickBot="1">
      <c r="A561" s="51" t="s">
        <v>135</v>
      </c>
      <c r="B561" s="31" t="s">
        <v>136</v>
      </c>
      <c r="C561" s="97">
        <f>SUM(C562)</f>
        <v>696600</v>
      </c>
      <c r="D561" s="32">
        <f>SUM(D562)</f>
        <v>753000</v>
      </c>
    </row>
    <row r="562" spans="1:4" s="22" customFormat="1">
      <c r="A562" s="127" t="s">
        <v>212</v>
      </c>
      <c r="B562" s="38" t="s">
        <v>214</v>
      </c>
      <c r="C562" s="91">
        <f>SUM(C563:C563)</f>
        <v>696600</v>
      </c>
      <c r="D562" s="220">
        <f>SUM(D563:D563)</f>
        <v>753000</v>
      </c>
    </row>
    <row r="563" spans="1:4" ht="27.75" customHeight="1" thickBot="1">
      <c r="A563" s="149">
        <v>3210</v>
      </c>
      <c r="B563" s="68" t="s">
        <v>269</v>
      </c>
      <c r="C563" s="109">
        <v>696600</v>
      </c>
      <c r="D563" s="252">
        <v>753000</v>
      </c>
    </row>
    <row r="564" spans="1:4" s="3" customFormat="1" ht="13.5" thickBot="1">
      <c r="A564" s="50" t="s">
        <v>137</v>
      </c>
      <c r="B564" s="26" t="s">
        <v>138</v>
      </c>
      <c r="C564" s="101">
        <f>SUM(C576,C596,C566)</f>
        <v>1988753.9500000002</v>
      </c>
      <c r="D564" s="27">
        <f>SUM(D576,D596,D566)</f>
        <v>1282280</v>
      </c>
    </row>
    <row r="565" spans="1:4" s="22" customFormat="1" ht="13.5" thickBot="1">
      <c r="A565" s="177" t="s">
        <v>212</v>
      </c>
      <c r="B565" s="178" t="s">
        <v>214</v>
      </c>
      <c r="C565" s="179">
        <f>SUM(C577,C597,C567)</f>
        <v>1988753.9500000002</v>
      </c>
      <c r="D565" s="259">
        <f>SUM(D577,D597,D567)</f>
        <v>1282280</v>
      </c>
    </row>
    <row r="566" spans="1:4" s="22" customFormat="1" ht="13.5" thickBot="1">
      <c r="A566" s="73" t="s">
        <v>231</v>
      </c>
      <c r="B566" s="74" t="s">
        <v>232</v>
      </c>
      <c r="C566" s="116">
        <f>SUM(C567)</f>
        <v>17000</v>
      </c>
      <c r="D566" s="260">
        <f>SUM(D568,D569,D570,D571,D572,D573,D574,D575)</f>
        <v>12000</v>
      </c>
    </row>
    <row r="567" spans="1:4" s="22" customFormat="1">
      <c r="A567" s="75" t="s">
        <v>212</v>
      </c>
      <c r="B567" s="76" t="s">
        <v>214</v>
      </c>
      <c r="C567" s="117">
        <f>SUM(C570:C575)</f>
        <v>17000</v>
      </c>
      <c r="D567" s="230">
        <f>SUM(D568:D575)</f>
        <v>12000</v>
      </c>
    </row>
    <row r="568" spans="1:4" s="22" customFormat="1">
      <c r="A568" s="77">
        <v>4110</v>
      </c>
      <c r="B568" s="65" t="s">
        <v>6</v>
      </c>
      <c r="C568" s="104">
        <v>0</v>
      </c>
      <c r="D568" s="246">
        <v>100</v>
      </c>
    </row>
    <row r="569" spans="1:4" s="22" customFormat="1">
      <c r="A569" s="77">
        <v>4120</v>
      </c>
      <c r="B569" s="65" t="s">
        <v>7</v>
      </c>
      <c r="C569" s="104">
        <v>0</v>
      </c>
      <c r="D569" s="246">
        <v>100</v>
      </c>
    </row>
    <row r="570" spans="1:4" s="22" customFormat="1">
      <c r="A570" s="77">
        <v>4170</v>
      </c>
      <c r="B570" s="65" t="s">
        <v>222</v>
      </c>
      <c r="C570" s="104">
        <v>0</v>
      </c>
      <c r="D570" s="246">
        <v>5000</v>
      </c>
    </row>
    <row r="571" spans="1:4" s="22" customFormat="1">
      <c r="A571" s="78">
        <v>4210</v>
      </c>
      <c r="B571" s="66" t="s">
        <v>9</v>
      </c>
      <c r="C571" s="105">
        <v>200</v>
      </c>
      <c r="D571" s="247">
        <v>1200</v>
      </c>
    </row>
    <row r="572" spans="1:4" s="22" customFormat="1">
      <c r="A572" s="77">
        <v>4300</v>
      </c>
      <c r="B572" s="65" t="s">
        <v>10</v>
      </c>
      <c r="C572" s="104">
        <v>15700</v>
      </c>
      <c r="D572" s="246">
        <v>5000</v>
      </c>
    </row>
    <row r="573" spans="1:4" s="22" customFormat="1" ht="51">
      <c r="A573" s="77">
        <v>4370</v>
      </c>
      <c r="B573" s="65" t="s">
        <v>295</v>
      </c>
      <c r="C573" s="104">
        <v>500</v>
      </c>
      <c r="D573" s="246">
        <v>100</v>
      </c>
    </row>
    <row r="574" spans="1:4" s="22" customFormat="1" ht="25.5">
      <c r="A574" s="78">
        <v>4700</v>
      </c>
      <c r="B574" s="66" t="s">
        <v>233</v>
      </c>
      <c r="C574" s="105">
        <v>500</v>
      </c>
      <c r="D574" s="247">
        <v>500</v>
      </c>
    </row>
    <row r="575" spans="1:4" s="22" customFormat="1" ht="39" thickBot="1">
      <c r="A575" s="154">
        <v>4740</v>
      </c>
      <c r="B575" s="79" t="s">
        <v>12</v>
      </c>
      <c r="C575" s="183">
        <v>100</v>
      </c>
      <c r="D575" s="261">
        <v>0</v>
      </c>
    </row>
    <row r="576" spans="1:4" s="278" customFormat="1" ht="32.25" thickBot="1">
      <c r="A576" s="339" t="s">
        <v>140</v>
      </c>
      <c r="B576" s="340" t="s">
        <v>139</v>
      </c>
      <c r="C576" s="341">
        <f>SUM(C578:C595)</f>
        <v>1843462.9500000002</v>
      </c>
      <c r="D576" s="342">
        <f>SUM(D578:D595)</f>
        <v>1188000</v>
      </c>
    </row>
    <row r="577" spans="1:4" s="279" customFormat="1" ht="14.25">
      <c r="A577" s="335" t="s">
        <v>212</v>
      </c>
      <c r="B577" s="336" t="s">
        <v>214</v>
      </c>
      <c r="C577" s="337">
        <f>SUM(C578:C595)</f>
        <v>1843462.9500000002</v>
      </c>
      <c r="D577" s="338">
        <f>SUM(D578:D595)</f>
        <v>1188000</v>
      </c>
    </row>
    <row r="578" spans="1:4" s="278" customFormat="1" ht="38.25">
      <c r="A578" s="155">
        <v>2800</v>
      </c>
      <c r="B578" s="8" t="s">
        <v>43</v>
      </c>
      <c r="C578" s="95">
        <v>300000</v>
      </c>
      <c r="D578" s="221">
        <v>0</v>
      </c>
    </row>
    <row r="579" spans="1:4" s="278" customFormat="1" ht="51">
      <c r="A579" s="155">
        <v>2810</v>
      </c>
      <c r="B579" s="8" t="s">
        <v>270</v>
      </c>
      <c r="C579" s="95">
        <v>5000</v>
      </c>
      <c r="D579" s="221">
        <v>0</v>
      </c>
    </row>
    <row r="580" spans="1:4" s="278" customFormat="1" ht="51">
      <c r="A580" s="155">
        <v>2820</v>
      </c>
      <c r="B580" s="8" t="s">
        <v>16</v>
      </c>
      <c r="C580" s="95">
        <v>605000</v>
      </c>
      <c r="D580" s="221">
        <v>411000</v>
      </c>
    </row>
    <row r="581" spans="1:4" s="278" customFormat="1" ht="63.75">
      <c r="A581" s="155">
        <v>2830</v>
      </c>
      <c r="B581" s="8" t="s">
        <v>33</v>
      </c>
      <c r="C581" s="95">
        <v>125000</v>
      </c>
      <c r="D581" s="221">
        <v>206800</v>
      </c>
    </row>
    <row r="582" spans="1:4" s="278" customFormat="1" ht="25.5">
      <c r="A582" s="138">
        <v>3030</v>
      </c>
      <c r="B582" s="8" t="s">
        <v>20</v>
      </c>
      <c r="C582" s="95">
        <v>49312</v>
      </c>
      <c r="D582" s="221">
        <v>47909</v>
      </c>
    </row>
    <row r="583" spans="1:4" s="278" customFormat="1" ht="15">
      <c r="A583" s="138">
        <v>4110</v>
      </c>
      <c r="B583" s="8" t="s">
        <v>6</v>
      </c>
      <c r="C583" s="95">
        <v>30317.74</v>
      </c>
      <c r="D583" s="221">
        <v>12750</v>
      </c>
    </row>
    <row r="584" spans="1:4" s="278" customFormat="1" ht="15">
      <c r="A584" s="138">
        <v>4120</v>
      </c>
      <c r="B584" s="8" t="s">
        <v>7</v>
      </c>
      <c r="C584" s="95">
        <v>9176.09</v>
      </c>
      <c r="D584" s="221">
        <v>12750</v>
      </c>
    </row>
    <row r="585" spans="1:4" s="278" customFormat="1" ht="15">
      <c r="A585" s="138">
        <v>4170</v>
      </c>
      <c r="B585" s="8" t="s">
        <v>8</v>
      </c>
      <c r="C585" s="95">
        <v>178183.49</v>
      </c>
      <c r="D585" s="221">
        <v>212000</v>
      </c>
    </row>
    <row r="586" spans="1:4" s="278" customFormat="1" ht="15">
      <c r="A586" s="138">
        <v>4210</v>
      </c>
      <c r="B586" s="8" t="s">
        <v>9</v>
      </c>
      <c r="C586" s="95">
        <v>47217.760000000002</v>
      </c>
      <c r="D586" s="221">
        <v>65630</v>
      </c>
    </row>
    <row r="587" spans="1:4" s="278" customFormat="1" ht="25.5">
      <c r="A587" s="138">
        <v>4240</v>
      </c>
      <c r="B587" s="8" t="s">
        <v>26</v>
      </c>
      <c r="C587" s="95">
        <v>11776.4</v>
      </c>
      <c r="D587" s="221">
        <v>6000</v>
      </c>
    </row>
    <row r="588" spans="1:4" s="278" customFormat="1" ht="15">
      <c r="A588" s="138">
        <v>4270</v>
      </c>
      <c r="B588" s="8" t="s">
        <v>0</v>
      </c>
      <c r="C588" s="95">
        <v>299575.34999999998</v>
      </c>
      <c r="D588" s="221">
        <v>0</v>
      </c>
    </row>
    <row r="589" spans="1:4" s="278" customFormat="1" ht="15">
      <c r="A589" s="138">
        <v>4300</v>
      </c>
      <c r="B589" s="8" t="s">
        <v>10</v>
      </c>
      <c r="C589" s="95">
        <v>141314.51999999999</v>
      </c>
      <c r="D589" s="221">
        <v>183800</v>
      </c>
    </row>
    <row r="590" spans="1:4" s="278" customFormat="1" ht="51">
      <c r="A590" s="138">
        <v>4370</v>
      </c>
      <c r="B590" s="8" t="s">
        <v>295</v>
      </c>
      <c r="C590" s="95">
        <v>1080</v>
      </c>
      <c r="D590" s="221">
        <v>1500</v>
      </c>
    </row>
    <row r="591" spans="1:4" s="278" customFormat="1" ht="15">
      <c r="A591" s="138">
        <v>4430</v>
      </c>
      <c r="B591" s="8" t="s">
        <v>11</v>
      </c>
      <c r="C591" s="95">
        <v>500</v>
      </c>
      <c r="D591" s="221">
        <v>0</v>
      </c>
    </row>
    <row r="592" spans="1:4" s="278" customFormat="1" ht="25.5">
      <c r="A592" s="138">
        <v>4610</v>
      </c>
      <c r="B592" s="8" t="s">
        <v>28</v>
      </c>
      <c r="C592" s="95">
        <v>30099.599999999999</v>
      </c>
      <c r="D592" s="221">
        <v>26861</v>
      </c>
    </row>
    <row r="593" spans="1:4" s="278" customFormat="1" ht="25.5">
      <c r="A593" s="138">
        <v>4700</v>
      </c>
      <c r="B593" s="8" t="s">
        <v>233</v>
      </c>
      <c r="C593" s="95">
        <v>3500</v>
      </c>
      <c r="D593" s="221">
        <v>1000</v>
      </c>
    </row>
    <row r="594" spans="1:4" s="278" customFormat="1" ht="38.25">
      <c r="A594" s="138">
        <v>4740</v>
      </c>
      <c r="B594" s="8" t="s">
        <v>12</v>
      </c>
      <c r="C594" s="95">
        <v>1300</v>
      </c>
      <c r="D594" s="221">
        <v>0</v>
      </c>
    </row>
    <row r="595" spans="1:4" s="278" customFormat="1" ht="26.25" thickBot="1">
      <c r="A595" s="139">
        <v>4750</v>
      </c>
      <c r="B595" s="40" t="s">
        <v>13</v>
      </c>
      <c r="C595" s="118">
        <v>5110</v>
      </c>
      <c r="D595" s="222">
        <v>0</v>
      </c>
    </row>
    <row r="596" spans="1:4" s="3" customFormat="1" ht="13.5" thickBot="1">
      <c r="A596" s="51" t="s">
        <v>141</v>
      </c>
      <c r="B596" s="31" t="s">
        <v>57</v>
      </c>
      <c r="C596" s="93">
        <f>SUM(C597)</f>
        <v>128291</v>
      </c>
      <c r="D596" s="37">
        <f>SUM(D597)</f>
        <v>82280</v>
      </c>
    </row>
    <row r="597" spans="1:4" s="22" customFormat="1">
      <c r="A597" s="75" t="s">
        <v>212</v>
      </c>
      <c r="B597" s="76" t="s">
        <v>214</v>
      </c>
      <c r="C597" s="117">
        <f>SUM(C598:C604)</f>
        <v>128291</v>
      </c>
      <c r="D597" s="230">
        <f>SUM(D598:D604)</f>
        <v>82280</v>
      </c>
    </row>
    <row r="598" spans="1:4" s="5" customFormat="1" ht="51">
      <c r="A598" s="155">
        <v>2820</v>
      </c>
      <c r="B598" s="8" t="s">
        <v>16</v>
      </c>
      <c r="C598" s="95">
        <v>50000</v>
      </c>
      <c r="D598" s="221">
        <v>30000</v>
      </c>
    </row>
    <row r="599" spans="1:4" s="5" customFormat="1" ht="63.75">
      <c r="A599" s="155">
        <v>2830</v>
      </c>
      <c r="B599" s="8" t="s">
        <v>33</v>
      </c>
      <c r="C599" s="9">
        <v>70000</v>
      </c>
      <c r="D599" s="221">
        <v>50000</v>
      </c>
    </row>
    <row r="600" spans="1:4" s="5" customFormat="1">
      <c r="A600" s="77">
        <v>4170</v>
      </c>
      <c r="B600" s="8" t="s">
        <v>8</v>
      </c>
      <c r="C600" s="9">
        <v>2039</v>
      </c>
      <c r="D600" s="221">
        <v>2280</v>
      </c>
    </row>
    <row r="601" spans="1:4" s="5" customFormat="1">
      <c r="A601" s="77">
        <v>4210</v>
      </c>
      <c r="B601" s="8" t="s">
        <v>9</v>
      </c>
      <c r="C601" s="9">
        <v>761</v>
      </c>
      <c r="D601" s="221">
        <v>0</v>
      </c>
    </row>
    <row r="602" spans="1:4" s="5" customFormat="1">
      <c r="A602" s="77">
        <v>4300</v>
      </c>
      <c r="B602" s="8" t="s">
        <v>10</v>
      </c>
      <c r="C602" s="9">
        <v>5291</v>
      </c>
      <c r="D602" s="221">
        <v>0</v>
      </c>
    </row>
    <row r="603" spans="1:4" s="5" customFormat="1" ht="38.25">
      <c r="A603" s="77">
        <v>4740</v>
      </c>
      <c r="B603" s="8" t="s">
        <v>12</v>
      </c>
      <c r="C603" s="9">
        <v>100</v>
      </c>
      <c r="D603" s="221">
        <v>0</v>
      </c>
    </row>
    <row r="604" spans="1:4" s="5" customFormat="1" ht="26.25" thickBot="1">
      <c r="A604" s="154">
        <v>4750</v>
      </c>
      <c r="B604" s="185" t="s">
        <v>13</v>
      </c>
      <c r="C604" s="186">
        <v>100</v>
      </c>
      <c r="D604" s="228">
        <v>0</v>
      </c>
    </row>
    <row r="605" spans="1:4" s="3" customFormat="1" ht="13.5" thickBot="1">
      <c r="A605" s="50" t="s">
        <v>142</v>
      </c>
      <c r="B605" s="26" t="s">
        <v>143</v>
      </c>
      <c r="C605" s="27">
        <f>SUM(C608,C651,C681,C690,C698,C745,C766,C639,C678,C694,C760,C763)</f>
        <v>28987227.260000002</v>
      </c>
      <c r="D605" s="27">
        <f>SUM(D608,D639,D642,D651,D678,D681,D690,D694,D698,D745,D760,D763,D766)</f>
        <v>28990640</v>
      </c>
    </row>
    <row r="606" spans="1:4" s="22" customFormat="1" ht="13.5" thickBot="1">
      <c r="A606" s="177" t="s">
        <v>212</v>
      </c>
      <c r="B606" s="178" t="s">
        <v>214</v>
      </c>
      <c r="C606" s="179">
        <f>SUM(C609,C652,C682,C691,C699,C746,C767,C640,C679,C761,C764,C695)</f>
        <v>27487227.260000002</v>
      </c>
      <c r="D606" s="259">
        <f>SUM(D609,D640,D643,D652,D679,D682,D691,D695,D699,D746,D761,D764,D767)</f>
        <v>26090640</v>
      </c>
    </row>
    <row r="607" spans="1:4" s="18" customFormat="1" ht="13.5" thickBot="1">
      <c r="A607" s="321"/>
      <c r="B607" s="322" t="s">
        <v>216</v>
      </c>
      <c r="C607" s="323">
        <f>SUM(C612,C656,C770)</f>
        <v>1500000</v>
      </c>
      <c r="D607" s="324">
        <f>SUM(D612,D656,D770)</f>
        <v>2900000</v>
      </c>
    </row>
    <row r="608" spans="1:4" s="3" customFormat="1" ht="13.5" thickBot="1">
      <c r="A608" s="51" t="s">
        <v>144</v>
      </c>
      <c r="B608" s="31" t="s">
        <v>145</v>
      </c>
      <c r="C608" s="97">
        <f>SUM(C613:C638)</f>
        <v>724623.84</v>
      </c>
      <c r="D608" s="32">
        <f>SUM(D613:D638)</f>
        <v>805240</v>
      </c>
    </row>
    <row r="609" spans="1:4" s="22" customFormat="1">
      <c r="A609" s="127" t="s">
        <v>212</v>
      </c>
      <c r="B609" s="38" t="s">
        <v>320</v>
      </c>
      <c r="C609" s="91">
        <f>SUM(C613:C638)</f>
        <v>724623.84</v>
      </c>
      <c r="D609" s="220">
        <f>SUM(D613:D638)</f>
        <v>805240</v>
      </c>
    </row>
    <row r="610" spans="1:4" s="18" customFormat="1" ht="25.5">
      <c r="A610" s="131"/>
      <c r="B610" s="360" t="s">
        <v>321</v>
      </c>
      <c r="C610" s="361">
        <f>SUM(C614:C617)</f>
        <v>325750</v>
      </c>
      <c r="D610" s="364">
        <f>SUM(D614:D617)</f>
        <v>345800</v>
      </c>
    </row>
    <row r="611" spans="1:4" s="18" customFormat="1" ht="25.5">
      <c r="A611" s="131"/>
      <c r="B611" s="360" t="s">
        <v>322</v>
      </c>
      <c r="C611" s="361">
        <f>C609-C610</f>
        <v>398873.83999999997</v>
      </c>
      <c r="D611" s="364">
        <f>D609-D610</f>
        <v>459440</v>
      </c>
    </row>
    <row r="612" spans="1:4" s="18" customFormat="1">
      <c r="A612" s="131"/>
      <c r="B612" s="19" t="s">
        <v>216</v>
      </c>
      <c r="C612" s="94">
        <v>0</v>
      </c>
      <c r="D612" s="229">
        <v>0</v>
      </c>
    </row>
    <row r="613" spans="1:4" ht="25.5">
      <c r="A613" s="371">
        <v>3020</v>
      </c>
      <c r="B613" s="372" t="s">
        <v>3</v>
      </c>
      <c r="C613" s="373">
        <v>1400</v>
      </c>
      <c r="D613" s="374">
        <v>1600</v>
      </c>
    </row>
    <row r="614" spans="1:4" ht="25.5">
      <c r="A614" s="362">
        <v>4010</v>
      </c>
      <c r="B614" s="6" t="s">
        <v>4</v>
      </c>
      <c r="C614" s="87">
        <v>255000</v>
      </c>
      <c r="D614" s="227">
        <v>270000</v>
      </c>
    </row>
    <row r="615" spans="1:4">
      <c r="A615" s="363">
        <v>4040</v>
      </c>
      <c r="B615" s="6" t="s">
        <v>24</v>
      </c>
      <c r="C615" s="87">
        <v>20250</v>
      </c>
      <c r="D615" s="227">
        <v>21500</v>
      </c>
    </row>
    <row r="616" spans="1:4">
      <c r="A616" s="363">
        <v>4110</v>
      </c>
      <c r="B616" s="6" t="s">
        <v>6</v>
      </c>
      <c r="C616" s="87">
        <v>43600</v>
      </c>
      <c r="D616" s="227">
        <v>46700</v>
      </c>
    </row>
    <row r="617" spans="1:4">
      <c r="A617" s="363">
        <v>4120</v>
      </c>
      <c r="B617" s="6" t="s">
        <v>7</v>
      </c>
      <c r="C617" s="87">
        <v>6900</v>
      </c>
      <c r="D617" s="227">
        <v>7600</v>
      </c>
    </row>
    <row r="618" spans="1:4">
      <c r="A618" s="132">
        <v>4170</v>
      </c>
      <c r="B618" s="6" t="s">
        <v>8</v>
      </c>
      <c r="C618" s="87">
        <v>3000</v>
      </c>
      <c r="D618" s="227">
        <v>3000</v>
      </c>
    </row>
    <row r="619" spans="1:4">
      <c r="A619" s="132">
        <v>4210</v>
      </c>
      <c r="B619" s="6" t="s">
        <v>9</v>
      </c>
      <c r="C619" s="87">
        <v>17530</v>
      </c>
      <c r="D619" s="227">
        <v>19300</v>
      </c>
    </row>
    <row r="620" spans="1:4">
      <c r="A620" s="132">
        <v>4220</v>
      </c>
      <c r="B620" s="6" t="s">
        <v>42</v>
      </c>
      <c r="C620" s="87">
        <v>244000</v>
      </c>
      <c r="D620" s="227">
        <v>282000</v>
      </c>
    </row>
    <row r="621" spans="1:4" ht="25.5">
      <c r="A621" s="132">
        <v>4240</v>
      </c>
      <c r="B621" s="6" t="s">
        <v>26</v>
      </c>
      <c r="C621" s="87">
        <v>1070</v>
      </c>
      <c r="D621" s="227">
        <v>1100</v>
      </c>
    </row>
    <row r="622" spans="1:4">
      <c r="A622" s="132">
        <v>4260</v>
      </c>
      <c r="B622" s="6" t="s">
        <v>19</v>
      </c>
      <c r="C622" s="87">
        <v>37073.839999999997</v>
      </c>
      <c r="D622" s="227">
        <v>40000</v>
      </c>
    </row>
    <row r="623" spans="1:4">
      <c r="A623" s="132">
        <v>4270</v>
      </c>
      <c r="B623" s="6" t="s">
        <v>0</v>
      </c>
      <c r="C623" s="87">
        <v>63500</v>
      </c>
      <c r="D623" s="227">
        <v>81840</v>
      </c>
    </row>
    <row r="624" spans="1:4">
      <c r="A624" s="132">
        <v>4280</v>
      </c>
      <c r="B624" s="6" t="s">
        <v>29</v>
      </c>
      <c r="C624" s="87">
        <v>400</v>
      </c>
      <c r="D624" s="227">
        <v>450</v>
      </c>
    </row>
    <row r="625" spans="1:4">
      <c r="A625" s="132">
        <v>4300</v>
      </c>
      <c r="B625" s="6" t="s">
        <v>10</v>
      </c>
      <c r="C625" s="87">
        <v>10100</v>
      </c>
      <c r="D625" s="227">
        <v>10700</v>
      </c>
    </row>
    <row r="626" spans="1:4" ht="25.5">
      <c r="A626" s="132">
        <v>4350</v>
      </c>
      <c r="B626" s="6" t="s">
        <v>31</v>
      </c>
      <c r="C626" s="87">
        <v>700</v>
      </c>
      <c r="D626" s="227">
        <v>700</v>
      </c>
    </row>
    <row r="627" spans="1:4" ht="38.25">
      <c r="A627" s="132">
        <v>4360</v>
      </c>
      <c r="B627" s="6" t="s">
        <v>271</v>
      </c>
      <c r="C627" s="87">
        <v>500</v>
      </c>
      <c r="D627" s="227">
        <v>500</v>
      </c>
    </row>
    <row r="628" spans="1:4" ht="51">
      <c r="A628" s="132">
        <v>4370</v>
      </c>
      <c r="B628" s="6" t="s">
        <v>295</v>
      </c>
      <c r="C628" s="87">
        <v>1700</v>
      </c>
      <c r="D628" s="227">
        <v>1700</v>
      </c>
    </row>
    <row r="629" spans="1:4">
      <c r="A629" s="132">
        <v>4410</v>
      </c>
      <c r="B629" s="6" t="s">
        <v>22</v>
      </c>
      <c r="C629" s="87">
        <v>250</v>
      </c>
      <c r="D629" s="227">
        <v>300</v>
      </c>
    </row>
    <row r="630" spans="1:4">
      <c r="A630" s="132">
        <v>4420</v>
      </c>
      <c r="B630" s="6" t="s">
        <v>23</v>
      </c>
      <c r="C630" s="87">
        <v>200</v>
      </c>
      <c r="D630" s="227">
        <v>200</v>
      </c>
    </row>
    <row r="631" spans="1:4">
      <c r="A631" s="132">
        <v>4430</v>
      </c>
      <c r="B631" s="6" t="s">
        <v>11</v>
      </c>
      <c r="C631" s="87">
        <v>1300</v>
      </c>
      <c r="D631" s="227">
        <v>1300</v>
      </c>
    </row>
    <row r="632" spans="1:4" ht="25.5">
      <c r="A632" s="132">
        <v>4440</v>
      </c>
      <c r="B632" s="6" t="s">
        <v>30</v>
      </c>
      <c r="C632" s="87">
        <v>12000</v>
      </c>
      <c r="D632" s="227">
        <v>12500</v>
      </c>
    </row>
    <row r="633" spans="1:4" ht="38.25">
      <c r="A633" s="132">
        <v>4500</v>
      </c>
      <c r="B633" s="6" t="s">
        <v>234</v>
      </c>
      <c r="C633" s="87">
        <v>50</v>
      </c>
      <c r="D633" s="227">
        <v>50</v>
      </c>
    </row>
    <row r="634" spans="1:4">
      <c r="A634" s="132">
        <v>4510</v>
      </c>
      <c r="B634" s="6" t="s">
        <v>267</v>
      </c>
      <c r="C634" s="87">
        <v>50</v>
      </c>
      <c r="D634" s="227">
        <v>50</v>
      </c>
    </row>
    <row r="635" spans="1:4" ht="38.25">
      <c r="A635" s="132">
        <v>4600</v>
      </c>
      <c r="B635" s="6" t="s">
        <v>14</v>
      </c>
      <c r="C635" s="87">
        <v>50</v>
      </c>
      <c r="D635" s="227">
        <v>50</v>
      </c>
    </row>
    <row r="636" spans="1:4" ht="25.5">
      <c r="A636" s="132">
        <v>4700</v>
      </c>
      <c r="B636" s="6" t="s">
        <v>233</v>
      </c>
      <c r="C636" s="87">
        <v>2100</v>
      </c>
      <c r="D636" s="227">
        <v>2100</v>
      </c>
    </row>
    <row r="637" spans="1:4" ht="38.25">
      <c r="A637" s="132">
        <v>4740</v>
      </c>
      <c r="B637" s="6" t="s">
        <v>12</v>
      </c>
      <c r="C637" s="87">
        <v>400</v>
      </c>
      <c r="D637" s="227">
        <v>0</v>
      </c>
    </row>
    <row r="638" spans="1:4" ht="26.25" thickBot="1">
      <c r="A638" s="152">
        <v>4750</v>
      </c>
      <c r="B638" s="71" t="s">
        <v>13</v>
      </c>
      <c r="C638" s="193">
        <v>1500</v>
      </c>
      <c r="D638" s="244">
        <v>0</v>
      </c>
    </row>
    <row r="639" spans="1:4" s="10" customFormat="1" ht="13.5" thickBot="1">
      <c r="A639" s="162" t="s">
        <v>146</v>
      </c>
      <c r="B639" s="163" t="s">
        <v>147</v>
      </c>
      <c r="C639" s="164">
        <f>SUM(C640)</f>
        <v>530000</v>
      </c>
      <c r="D639" s="262">
        <f>SUM(D640)</f>
        <v>558000</v>
      </c>
    </row>
    <row r="640" spans="1:4" s="10" customFormat="1">
      <c r="A640" s="127" t="s">
        <v>212</v>
      </c>
      <c r="B640" s="38" t="s">
        <v>214</v>
      </c>
      <c r="C640" s="91">
        <f>SUM(C641:C641)</f>
        <v>530000</v>
      </c>
      <c r="D640" s="220">
        <f>SUM(D641:D641)</f>
        <v>558000</v>
      </c>
    </row>
    <row r="641" spans="1:4" s="10" customFormat="1" ht="51.75" thickBot="1">
      <c r="A641" s="170">
        <v>2580</v>
      </c>
      <c r="B641" s="171" t="s">
        <v>235</v>
      </c>
      <c r="C641" s="172">
        <v>530000</v>
      </c>
      <c r="D641" s="240">
        <v>558000</v>
      </c>
    </row>
    <row r="642" spans="1:4" s="10" customFormat="1" ht="39" thickBot="1">
      <c r="A642" s="162" t="s">
        <v>314</v>
      </c>
      <c r="B642" s="163" t="s">
        <v>315</v>
      </c>
      <c r="C642" s="164">
        <f>SUM(C644:C650)</f>
        <v>0</v>
      </c>
      <c r="D642" s="262">
        <f>SUM(D644:D650)</f>
        <v>52300</v>
      </c>
    </row>
    <row r="643" spans="1:4" s="10" customFormat="1">
      <c r="A643" s="127" t="s">
        <v>212</v>
      </c>
      <c r="B643" s="38" t="s">
        <v>214</v>
      </c>
      <c r="C643" s="91">
        <f>SUM(C644:C650)</f>
        <v>0</v>
      </c>
      <c r="D643" s="220">
        <f>SUM(D644:D650)</f>
        <v>52300</v>
      </c>
    </row>
    <row r="644" spans="1:4" s="10" customFormat="1" ht="63.75">
      <c r="A644" s="155">
        <v>2830</v>
      </c>
      <c r="B644" s="8" t="s">
        <v>33</v>
      </c>
      <c r="C644" s="9">
        <v>0</v>
      </c>
      <c r="D644" s="221">
        <v>20000</v>
      </c>
    </row>
    <row r="645" spans="1:4" s="10" customFormat="1">
      <c r="A645" s="132">
        <v>4110</v>
      </c>
      <c r="B645" s="6" t="s">
        <v>6</v>
      </c>
      <c r="C645" s="87">
        <v>0</v>
      </c>
      <c r="D645" s="227">
        <v>500</v>
      </c>
    </row>
    <row r="646" spans="1:4" s="10" customFormat="1">
      <c r="A646" s="132">
        <v>4120</v>
      </c>
      <c r="B646" s="6" t="s">
        <v>7</v>
      </c>
      <c r="C646" s="87">
        <v>0</v>
      </c>
      <c r="D646" s="227">
        <v>500</v>
      </c>
    </row>
    <row r="647" spans="1:4" s="10" customFormat="1">
      <c r="A647" s="132">
        <v>4170</v>
      </c>
      <c r="B647" s="6" t="s">
        <v>8</v>
      </c>
      <c r="C647" s="87">
        <v>0</v>
      </c>
      <c r="D647" s="227">
        <v>15000</v>
      </c>
    </row>
    <row r="648" spans="1:4" s="10" customFormat="1">
      <c r="A648" s="132">
        <v>4210</v>
      </c>
      <c r="B648" s="6" t="s">
        <v>9</v>
      </c>
      <c r="C648" s="87">
        <v>0</v>
      </c>
      <c r="D648" s="227">
        <v>1800</v>
      </c>
    </row>
    <row r="649" spans="1:4" s="10" customFormat="1">
      <c r="A649" s="132">
        <v>4300</v>
      </c>
      <c r="B649" s="6" t="s">
        <v>10</v>
      </c>
      <c r="C649" s="87">
        <v>0</v>
      </c>
      <c r="D649" s="227">
        <v>10000</v>
      </c>
    </row>
    <row r="650" spans="1:4" s="10" customFormat="1" ht="26.25" thickBot="1">
      <c r="A650" s="132">
        <v>4700</v>
      </c>
      <c r="B650" s="6" t="s">
        <v>233</v>
      </c>
      <c r="C650" s="87">
        <v>0</v>
      </c>
      <c r="D650" s="227">
        <v>4500</v>
      </c>
    </row>
    <row r="651" spans="1:4" s="3" customFormat="1" ht="66" customHeight="1" thickBot="1">
      <c r="A651" s="73" t="s">
        <v>148</v>
      </c>
      <c r="B651" s="74" t="s">
        <v>149</v>
      </c>
      <c r="C651" s="293">
        <f>SUM(C652+C656)</f>
        <v>14494108.529999999</v>
      </c>
      <c r="D651" s="294">
        <f>SUM(D652+D656)</f>
        <v>14130000</v>
      </c>
    </row>
    <row r="652" spans="1:4" s="22" customFormat="1">
      <c r="A652" s="75" t="s">
        <v>212</v>
      </c>
      <c r="B652" s="76" t="s">
        <v>214</v>
      </c>
      <c r="C652" s="188">
        <f>SUM(C657:C677)</f>
        <v>14494108.529999999</v>
      </c>
      <c r="D652" s="230">
        <f>SUM(D657:D677)</f>
        <v>14130000</v>
      </c>
    </row>
    <row r="653" spans="1:4" s="22" customFormat="1">
      <c r="A653" s="127"/>
      <c r="B653" s="38" t="s">
        <v>323</v>
      </c>
      <c r="C653" s="91">
        <f>C652-C1192</f>
        <v>136108.52999999933</v>
      </c>
      <c r="D653" s="220">
        <f>D652-D1192</f>
        <v>115000</v>
      </c>
    </row>
    <row r="654" spans="1:4" s="22" customFormat="1" ht="25.5">
      <c r="A654" s="127"/>
      <c r="B654" s="365" t="s">
        <v>321</v>
      </c>
      <c r="C654" s="359">
        <f>C660+C661+C662+C663-C1197-C1198-C1199-C1200</f>
        <v>38300</v>
      </c>
      <c r="D654" s="366">
        <f>D660+D661+D662+D663-D1197-D1198-D1199-D1200</f>
        <v>45500</v>
      </c>
    </row>
    <row r="655" spans="1:4" s="22" customFormat="1" ht="25.5">
      <c r="A655" s="127"/>
      <c r="B655" s="365" t="s">
        <v>322</v>
      </c>
      <c r="C655" s="359">
        <f>C653-C654</f>
        <v>97808.529999999329</v>
      </c>
      <c r="D655" s="366">
        <f>D653-D654</f>
        <v>69500</v>
      </c>
    </row>
    <row r="656" spans="1:4" s="22" customFormat="1">
      <c r="A656" s="295"/>
      <c r="B656" s="19" t="s">
        <v>216</v>
      </c>
      <c r="C656" s="20">
        <v>0</v>
      </c>
      <c r="D656" s="229">
        <v>0</v>
      </c>
    </row>
    <row r="657" spans="1:4" s="18" customFormat="1" ht="89.25">
      <c r="A657" s="77">
        <v>2910</v>
      </c>
      <c r="B657" s="8" t="s">
        <v>296</v>
      </c>
      <c r="C657" s="95">
        <v>110000</v>
      </c>
      <c r="D657" s="229">
        <v>100000</v>
      </c>
    </row>
    <row r="658" spans="1:4" s="22" customFormat="1" ht="25.5">
      <c r="A658" s="371">
        <v>3020</v>
      </c>
      <c r="B658" s="372" t="s">
        <v>236</v>
      </c>
      <c r="C658" s="379">
        <v>2300</v>
      </c>
      <c r="D658" s="374">
        <v>1800</v>
      </c>
    </row>
    <row r="659" spans="1:4" s="22" customFormat="1">
      <c r="A659" s="138">
        <v>3110</v>
      </c>
      <c r="B659" s="8" t="s">
        <v>45</v>
      </c>
      <c r="C659" s="9">
        <v>13567335</v>
      </c>
      <c r="D659" s="221">
        <v>13233500</v>
      </c>
    </row>
    <row r="660" spans="1:4" s="5" customFormat="1" ht="25.5">
      <c r="A660" s="138">
        <v>4010</v>
      </c>
      <c r="B660" s="8" t="s">
        <v>4</v>
      </c>
      <c r="C660" s="9">
        <v>350000</v>
      </c>
      <c r="D660" s="221">
        <v>375000</v>
      </c>
    </row>
    <row r="661" spans="1:4" s="5" customFormat="1">
      <c r="A661" s="138">
        <v>4040</v>
      </c>
      <c r="B661" s="8" t="s">
        <v>237</v>
      </c>
      <c r="C661" s="9">
        <v>28300</v>
      </c>
      <c r="D661" s="221">
        <v>30500</v>
      </c>
    </row>
    <row r="662" spans="1:4" s="5" customFormat="1">
      <c r="A662" s="138">
        <v>4110</v>
      </c>
      <c r="B662" s="8" t="s">
        <v>6</v>
      </c>
      <c r="C662" s="9">
        <v>248000</v>
      </c>
      <c r="D662" s="221">
        <v>264000</v>
      </c>
    </row>
    <row r="663" spans="1:4" s="5" customFormat="1">
      <c r="A663" s="138">
        <v>4120</v>
      </c>
      <c r="B663" s="8" t="s">
        <v>7</v>
      </c>
      <c r="C663" s="9">
        <v>9000</v>
      </c>
      <c r="D663" s="221">
        <v>10000</v>
      </c>
    </row>
    <row r="664" spans="1:4" s="5" customFormat="1">
      <c r="A664" s="138">
        <v>4170</v>
      </c>
      <c r="B664" s="8" t="s">
        <v>8</v>
      </c>
      <c r="C664" s="9">
        <v>7500</v>
      </c>
      <c r="D664" s="221">
        <v>4000</v>
      </c>
    </row>
    <row r="665" spans="1:4" s="5" customFormat="1">
      <c r="A665" s="138">
        <v>4210</v>
      </c>
      <c r="B665" s="8" t="s">
        <v>9</v>
      </c>
      <c r="C665" s="9">
        <v>17000</v>
      </c>
      <c r="D665" s="221">
        <v>21000</v>
      </c>
    </row>
    <row r="666" spans="1:4" s="5" customFormat="1">
      <c r="A666" s="138">
        <v>4260</v>
      </c>
      <c r="B666" s="8" t="s">
        <v>19</v>
      </c>
      <c r="C666" s="9">
        <v>12500</v>
      </c>
      <c r="D666" s="221">
        <v>10000</v>
      </c>
    </row>
    <row r="667" spans="1:4" s="5" customFormat="1">
      <c r="A667" s="138">
        <v>4270</v>
      </c>
      <c r="B667" s="8" t="s">
        <v>0</v>
      </c>
      <c r="C667" s="9">
        <v>2300</v>
      </c>
      <c r="D667" s="221">
        <v>2300</v>
      </c>
    </row>
    <row r="668" spans="1:4" s="5" customFormat="1">
      <c r="A668" s="138">
        <v>4300</v>
      </c>
      <c r="B668" s="8" t="s">
        <v>10</v>
      </c>
      <c r="C668" s="9">
        <v>80973.53</v>
      </c>
      <c r="D668" s="221">
        <v>32000</v>
      </c>
    </row>
    <row r="669" spans="1:4" s="5" customFormat="1" ht="25.5">
      <c r="A669" s="138">
        <v>4350</v>
      </c>
      <c r="B669" s="8" t="s">
        <v>31</v>
      </c>
      <c r="C669" s="9">
        <v>3000</v>
      </c>
      <c r="D669" s="221">
        <v>2000</v>
      </c>
    </row>
    <row r="670" spans="1:4" s="5" customFormat="1" ht="38.25">
      <c r="A670" s="138">
        <v>4370</v>
      </c>
      <c r="B670" s="8" t="s">
        <v>238</v>
      </c>
      <c r="C670" s="9">
        <v>5500</v>
      </c>
      <c r="D670" s="221">
        <v>4000</v>
      </c>
    </row>
    <row r="671" spans="1:4" s="5" customFormat="1" ht="25.5">
      <c r="A671" s="138">
        <v>4400</v>
      </c>
      <c r="B671" s="8" t="s">
        <v>46</v>
      </c>
      <c r="C671" s="9">
        <v>500</v>
      </c>
      <c r="D671" s="221">
        <v>500</v>
      </c>
    </row>
    <row r="672" spans="1:4" s="5" customFormat="1">
      <c r="A672" s="138">
        <v>4410</v>
      </c>
      <c r="B672" s="8" t="s">
        <v>22</v>
      </c>
      <c r="C672" s="9">
        <v>900</v>
      </c>
      <c r="D672" s="221">
        <v>900</v>
      </c>
    </row>
    <row r="673" spans="1:4" s="5" customFormat="1" ht="25.5">
      <c r="A673" s="138">
        <v>4440</v>
      </c>
      <c r="B673" s="8" t="s">
        <v>239</v>
      </c>
      <c r="C673" s="9">
        <v>11000</v>
      </c>
      <c r="D673" s="221">
        <v>10000</v>
      </c>
    </row>
    <row r="674" spans="1:4" s="5" customFormat="1">
      <c r="A674" s="138">
        <v>4580</v>
      </c>
      <c r="B674" s="8" t="s">
        <v>275</v>
      </c>
      <c r="C674" s="9">
        <v>20000</v>
      </c>
      <c r="D674" s="221">
        <v>25000</v>
      </c>
    </row>
    <row r="675" spans="1:4" s="5" customFormat="1" ht="25.5">
      <c r="A675" s="138">
        <v>4700</v>
      </c>
      <c r="B675" s="8" t="s">
        <v>233</v>
      </c>
      <c r="C675" s="9">
        <v>4500</v>
      </c>
      <c r="D675" s="221">
        <v>3500</v>
      </c>
    </row>
    <row r="676" spans="1:4" s="5" customFormat="1" ht="38.25">
      <c r="A676" s="138">
        <v>4740</v>
      </c>
      <c r="B676" s="8" t="s">
        <v>12</v>
      </c>
      <c r="C676" s="9">
        <v>6000</v>
      </c>
      <c r="D676" s="221">
        <v>0</v>
      </c>
    </row>
    <row r="677" spans="1:4" s="5" customFormat="1" ht="26.25" thickBot="1">
      <c r="A677" s="184">
        <v>4750</v>
      </c>
      <c r="B677" s="185" t="s">
        <v>13</v>
      </c>
      <c r="C677" s="186">
        <v>7500</v>
      </c>
      <c r="D677" s="228">
        <v>0</v>
      </c>
    </row>
    <row r="678" spans="1:4" s="5" customFormat="1" ht="120.75" customHeight="1" thickBot="1">
      <c r="A678" s="62" t="s">
        <v>150</v>
      </c>
      <c r="B678" s="63" t="s">
        <v>240</v>
      </c>
      <c r="C678" s="113">
        <f>SUM(C679)</f>
        <v>143000</v>
      </c>
      <c r="D678" s="257">
        <f>SUM(D679)</f>
        <v>151000</v>
      </c>
    </row>
    <row r="679" spans="1:4" s="5" customFormat="1">
      <c r="A679" s="75" t="s">
        <v>212</v>
      </c>
      <c r="B679" s="76" t="s">
        <v>213</v>
      </c>
      <c r="C679" s="117">
        <f>SUM(C680:C680)</f>
        <v>143000</v>
      </c>
      <c r="D679" s="230">
        <f>SUM(D680:D680)</f>
        <v>151000</v>
      </c>
    </row>
    <row r="680" spans="1:4" s="5" customFormat="1" ht="13.5" thickBot="1">
      <c r="A680" s="184">
        <v>4130</v>
      </c>
      <c r="B680" s="185" t="s">
        <v>241</v>
      </c>
      <c r="C680" s="186">
        <v>143000</v>
      </c>
      <c r="D680" s="228">
        <v>151000</v>
      </c>
    </row>
    <row r="681" spans="1:4" s="3" customFormat="1" ht="55.5" customHeight="1" thickBot="1">
      <c r="A681" s="51" t="s">
        <v>152</v>
      </c>
      <c r="B681" s="31" t="s">
        <v>153</v>
      </c>
      <c r="C681" s="97">
        <f>SUM(C682)</f>
        <v>3641062.39</v>
      </c>
      <c r="D681" s="32">
        <f>SUM(D682)</f>
        <v>3387100</v>
      </c>
    </row>
    <row r="682" spans="1:4" s="22" customFormat="1">
      <c r="A682" s="75" t="s">
        <v>212</v>
      </c>
      <c r="B682" s="76" t="s">
        <v>214</v>
      </c>
      <c r="C682" s="117">
        <f>SUM(C685:C689)</f>
        <v>3641062.39</v>
      </c>
      <c r="D682" s="230">
        <f>SUM(D685:D689)</f>
        <v>3387100</v>
      </c>
    </row>
    <row r="683" spans="1:4" s="22" customFormat="1">
      <c r="A683" s="127"/>
      <c r="B683" s="38" t="s">
        <v>323</v>
      </c>
      <c r="C683" s="91">
        <f>C682-C1219</f>
        <v>3639562.39</v>
      </c>
      <c r="D683" s="220">
        <f>D682-D1219</f>
        <v>3386000</v>
      </c>
    </row>
    <row r="684" spans="1:4" s="22" customFormat="1" ht="25.5">
      <c r="A684" s="127"/>
      <c r="B684" s="365" t="s">
        <v>322</v>
      </c>
      <c r="C684" s="359">
        <f>C683</f>
        <v>3639562.39</v>
      </c>
      <c r="D684" s="366">
        <f>D683</f>
        <v>3386000</v>
      </c>
    </row>
    <row r="685" spans="1:4" s="18" customFormat="1" ht="89.25">
      <c r="A685" s="77">
        <v>2910</v>
      </c>
      <c r="B685" s="8" t="s">
        <v>296</v>
      </c>
      <c r="C685" s="95">
        <v>1000</v>
      </c>
      <c r="D685" s="251">
        <v>1000</v>
      </c>
    </row>
    <row r="686" spans="1:4" s="5" customFormat="1">
      <c r="A686" s="138">
        <v>3110</v>
      </c>
      <c r="B686" s="8" t="s">
        <v>45</v>
      </c>
      <c r="C686" s="95">
        <v>2995270.92</v>
      </c>
      <c r="D686" s="221">
        <v>2741000</v>
      </c>
    </row>
    <row r="687" spans="1:4" s="5" customFormat="1">
      <c r="A687" s="138">
        <v>3119</v>
      </c>
      <c r="B687" s="8" t="s">
        <v>45</v>
      </c>
      <c r="C687" s="95">
        <v>44291.47</v>
      </c>
      <c r="D687" s="221">
        <v>45000</v>
      </c>
    </row>
    <row r="688" spans="1:4" s="5" customFormat="1" ht="38.25">
      <c r="A688" s="138">
        <v>4330</v>
      </c>
      <c r="B688" s="8" t="s">
        <v>48</v>
      </c>
      <c r="C688" s="95">
        <v>600000</v>
      </c>
      <c r="D688" s="221">
        <v>600000</v>
      </c>
    </row>
    <row r="689" spans="1:4" s="5" customFormat="1" ht="13.5" thickBot="1">
      <c r="A689" s="184">
        <v>4580</v>
      </c>
      <c r="B689" s="185" t="s">
        <v>275</v>
      </c>
      <c r="C689" s="186">
        <v>500</v>
      </c>
      <c r="D689" s="228">
        <v>100</v>
      </c>
    </row>
    <row r="690" spans="1:4" s="3" customFormat="1" ht="13.5" thickBot="1">
      <c r="A690" s="51" t="s">
        <v>154</v>
      </c>
      <c r="B690" s="31" t="s">
        <v>155</v>
      </c>
      <c r="C690" s="97">
        <f>SUM(C693)</f>
        <v>1265000</v>
      </c>
      <c r="D690" s="32">
        <f>SUM(D693)</f>
        <v>1180000</v>
      </c>
    </row>
    <row r="691" spans="1:4" s="22" customFormat="1">
      <c r="A691" s="127" t="s">
        <v>212</v>
      </c>
      <c r="B691" s="38" t="s">
        <v>214</v>
      </c>
      <c r="C691" s="91">
        <f>SUM(C693)</f>
        <v>1265000</v>
      </c>
      <c r="D691" s="220">
        <f>SUM(D693)</f>
        <v>1180000</v>
      </c>
    </row>
    <row r="692" spans="1:4" s="22" customFormat="1" ht="25.5">
      <c r="A692" s="127"/>
      <c r="B692" s="365" t="s">
        <v>322</v>
      </c>
      <c r="C692" s="359">
        <f>C691</f>
        <v>1265000</v>
      </c>
      <c r="D692" s="366">
        <f>D691</f>
        <v>1180000</v>
      </c>
    </row>
    <row r="693" spans="1:4" ht="13.5" thickBot="1">
      <c r="A693" s="140">
        <v>3110</v>
      </c>
      <c r="B693" s="23" t="s">
        <v>45</v>
      </c>
      <c r="C693" s="88">
        <v>1265000</v>
      </c>
      <c r="D693" s="238">
        <v>1180000</v>
      </c>
    </row>
    <row r="694" spans="1:4" s="3" customFormat="1" ht="13.5" thickBot="1">
      <c r="A694" s="51" t="s">
        <v>280</v>
      </c>
      <c r="B694" s="31" t="s">
        <v>281</v>
      </c>
      <c r="C694" s="97">
        <f>SUM(C696:C697)</f>
        <v>1213203</v>
      </c>
      <c r="D694" s="32">
        <f>SUM(D697)</f>
        <v>1180000</v>
      </c>
    </row>
    <row r="695" spans="1:4" s="22" customFormat="1">
      <c r="A695" s="127" t="s">
        <v>212</v>
      </c>
      <c r="B695" s="38" t="s">
        <v>214</v>
      </c>
      <c r="C695" s="91">
        <f>SUM(C696:C697)</f>
        <v>1213203</v>
      </c>
      <c r="D695" s="220">
        <f>SUM(D697)</f>
        <v>1180000</v>
      </c>
    </row>
    <row r="696" spans="1:4" s="18" customFormat="1" ht="89.25">
      <c r="A696" s="77">
        <v>2910</v>
      </c>
      <c r="B696" s="8" t="s">
        <v>296</v>
      </c>
      <c r="C696" s="95">
        <v>203</v>
      </c>
      <c r="D696" s="229">
        <v>0</v>
      </c>
    </row>
    <row r="697" spans="1:4" ht="13.5" thickBot="1">
      <c r="A697" s="140">
        <v>3110</v>
      </c>
      <c r="B697" s="23" t="s">
        <v>45</v>
      </c>
      <c r="C697" s="88">
        <v>1213000</v>
      </c>
      <c r="D697" s="238">
        <v>1180000</v>
      </c>
    </row>
    <row r="698" spans="1:4" s="3" customFormat="1" ht="13.5" thickBot="1">
      <c r="A698" s="73" t="s">
        <v>156</v>
      </c>
      <c r="B698" s="74" t="s">
        <v>157</v>
      </c>
      <c r="C698" s="116">
        <f>SUM(C702:C744)</f>
        <v>3022042.8800000008</v>
      </c>
      <c r="D698" s="260">
        <f>SUM(D702:D744)</f>
        <v>2782000</v>
      </c>
    </row>
    <row r="699" spans="1:4" s="22" customFormat="1">
      <c r="A699" s="75" t="s">
        <v>212</v>
      </c>
      <c r="B699" s="76" t="s">
        <v>214</v>
      </c>
      <c r="C699" s="188">
        <f>SUM(C702:C744)</f>
        <v>3022042.8800000008</v>
      </c>
      <c r="D699" s="230">
        <f>SUM(D702:D744)</f>
        <v>2782000</v>
      </c>
    </row>
    <row r="700" spans="1:4" s="22" customFormat="1" ht="25.5">
      <c r="A700" s="127"/>
      <c r="B700" s="365" t="s">
        <v>321</v>
      </c>
      <c r="C700" s="359">
        <f>SUM(C703:C712)</f>
        <v>2554081.1500000004</v>
      </c>
      <c r="D700" s="366">
        <f>SUM(D703:D712)</f>
        <v>2393000</v>
      </c>
    </row>
    <row r="701" spans="1:4" s="22" customFormat="1" ht="25.5">
      <c r="A701" s="127"/>
      <c r="B701" s="365" t="s">
        <v>322</v>
      </c>
      <c r="C701" s="359">
        <f>C699-C700</f>
        <v>467961.73000000045</v>
      </c>
      <c r="D701" s="366">
        <f>D699-D700</f>
        <v>389000</v>
      </c>
    </row>
    <row r="702" spans="1:4" ht="25.5">
      <c r="A702" s="371">
        <v>3020</v>
      </c>
      <c r="B702" s="372" t="s">
        <v>3</v>
      </c>
      <c r="C702" s="379">
        <v>10000</v>
      </c>
      <c r="D702" s="374">
        <v>10000</v>
      </c>
    </row>
    <row r="703" spans="1:4" ht="25.5">
      <c r="A703" s="132">
        <v>4010</v>
      </c>
      <c r="B703" s="6" t="s">
        <v>4</v>
      </c>
      <c r="C703" s="7">
        <v>1856037</v>
      </c>
      <c r="D703" s="227">
        <v>1900000</v>
      </c>
    </row>
    <row r="704" spans="1:4" ht="25.5">
      <c r="A704" s="132">
        <v>4017</v>
      </c>
      <c r="B704" s="6" t="s">
        <v>4</v>
      </c>
      <c r="C704" s="7">
        <v>186853.48</v>
      </c>
      <c r="D704" s="227">
        <v>0</v>
      </c>
    </row>
    <row r="705" spans="1:4" ht="25.5">
      <c r="A705" s="132">
        <v>4019</v>
      </c>
      <c r="B705" s="6" t="s">
        <v>4</v>
      </c>
      <c r="C705" s="7">
        <v>9896.51</v>
      </c>
      <c r="D705" s="227">
        <v>0</v>
      </c>
    </row>
    <row r="706" spans="1:4">
      <c r="A706" s="132">
        <v>4040</v>
      </c>
      <c r="B706" s="6" t="s">
        <v>24</v>
      </c>
      <c r="C706" s="7">
        <v>136581</v>
      </c>
      <c r="D706" s="227">
        <v>140000</v>
      </c>
    </row>
    <row r="707" spans="1:4">
      <c r="A707" s="132">
        <v>4110</v>
      </c>
      <c r="B707" s="6" t="s">
        <v>6</v>
      </c>
      <c r="C707" s="7">
        <v>292000</v>
      </c>
      <c r="D707" s="227">
        <v>305000</v>
      </c>
    </row>
    <row r="708" spans="1:4">
      <c r="A708" s="132">
        <v>4117</v>
      </c>
      <c r="B708" s="6" t="s">
        <v>227</v>
      </c>
      <c r="C708" s="7">
        <v>21938.23</v>
      </c>
      <c r="D708" s="227">
        <v>0</v>
      </c>
    </row>
    <row r="709" spans="1:4">
      <c r="A709" s="132">
        <v>4119</v>
      </c>
      <c r="B709" s="6" t="s">
        <v>227</v>
      </c>
      <c r="C709" s="7">
        <v>1161.93</v>
      </c>
      <c r="D709" s="227">
        <v>0</v>
      </c>
    </row>
    <row r="710" spans="1:4">
      <c r="A710" s="132">
        <v>4120</v>
      </c>
      <c r="B710" s="6" t="s">
        <v>7</v>
      </c>
      <c r="C710" s="7">
        <v>46000</v>
      </c>
      <c r="D710" s="227">
        <v>48000</v>
      </c>
    </row>
    <row r="711" spans="1:4">
      <c r="A711" s="132">
        <v>4127</v>
      </c>
      <c r="B711" s="6" t="s">
        <v>7</v>
      </c>
      <c r="C711" s="7">
        <v>3431.27</v>
      </c>
      <c r="D711" s="227">
        <v>0</v>
      </c>
    </row>
    <row r="712" spans="1:4">
      <c r="A712" s="132">
        <v>4129</v>
      </c>
      <c r="B712" s="6" t="s">
        <v>7</v>
      </c>
      <c r="C712" s="7">
        <v>181.73</v>
      </c>
      <c r="D712" s="227">
        <v>0</v>
      </c>
    </row>
    <row r="713" spans="1:4">
      <c r="A713" s="132">
        <v>4170</v>
      </c>
      <c r="B713" s="6" t="s">
        <v>8</v>
      </c>
      <c r="C713" s="7">
        <v>20000</v>
      </c>
      <c r="D713" s="227">
        <v>20000</v>
      </c>
    </row>
    <row r="714" spans="1:4">
      <c r="A714" s="132">
        <v>4177</v>
      </c>
      <c r="B714" s="6" t="s">
        <v>222</v>
      </c>
      <c r="C714" s="7">
        <v>2279.2800000000002</v>
      </c>
      <c r="D714" s="227">
        <v>0</v>
      </c>
    </row>
    <row r="715" spans="1:4">
      <c r="A715" s="132">
        <v>4179</v>
      </c>
      <c r="B715" s="6" t="s">
        <v>222</v>
      </c>
      <c r="C715" s="7">
        <v>120.72</v>
      </c>
      <c r="D715" s="227">
        <v>0</v>
      </c>
    </row>
    <row r="716" spans="1:4">
      <c r="A716" s="132">
        <v>4210</v>
      </c>
      <c r="B716" s="6" t="s">
        <v>9</v>
      </c>
      <c r="C716" s="7">
        <v>75000</v>
      </c>
      <c r="D716" s="227">
        <v>112000</v>
      </c>
    </row>
    <row r="717" spans="1:4">
      <c r="A717" s="132">
        <v>4217</v>
      </c>
      <c r="B717" s="6" t="s">
        <v>9</v>
      </c>
      <c r="C717" s="7">
        <v>1394.16</v>
      </c>
      <c r="D717" s="227">
        <v>0</v>
      </c>
    </row>
    <row r="718" spans="1:4">
      <c r="A718" s="132">
        <v>4219</v>
      </c>
      <c r="B718" s="6" t="s">
        <v>9</v>
      </c>
      <c r="C718" s="7">
        <v>73.84</v>
      </c>
      <c r="D718" s="227">
        <v>0</v>
      </c>
    </row>
    <row r="719" spans="1:4">
      <c r="A719" s="132">
        <v>4260</v>
      </c>
      <c r="B719" s="6" t="s">
        <v>19</v>
      </c>
      <c r="C719" s="7">
        <v>38000</v>
      </c>
      <c r="D719" s="227">
        <v>38000</v>
      </c>
    </row>
    <row r="720" spans="1:4">
      <c r="A720" s="132">
        <v>4267</v>
      </c>
      <c r="B720" s="6" t="s">
        <v>19</v>
      </c>
      <c r="C720" s="7">
        <v>8478.92</v>
      </c>
      <c r="D720" s="227">
        <v>0</v>
      </c>
    </row>
    <row r="721" spans="1:4">
      <c r="A721" s="132">
        <v>4269</v>
      </c>
      <c r="B721" s="6" t="s">
        <v>19</v>
      </c>
      <c r="C721" s="7">
        <v>449.08</v>
      </c>
      <c r="D721" s="227">
        <v>0</v>
      </c>
    </row>
    <row r="722" spans="1:4">
      <c r="A722" s="132">
        <v>4270</v>
      </c>
      <c r="B722" s="6" t="s">
        <v>0</v>
      </c>
      <c r="C722" s="7">
        <v>8000</v>
      </c>
      <c r="D722" s="227">
        <v>8000</v>
      </c>
    </row>
    <row r="723" spans="1:4">
      <c r="A723" s="132">
        <v>4280</v>
      </c>
      <c r="B723" s="6" t="s">
        <v>29</v>
      </c>
      <c r="C723" s="7">
        <v>1000</v>
      </c>
      <c r="D723" s="227">
        <v>1000</v>
      </c>
    </row>
    <row r="724" spans="1:4">
      <c r="A724" s="132">
        <v>4300</v>
      </c>
      <c r="B724" s="6" t="s">
        <v>10</v>
      </c>
      <c r="C724" s="7">
        <v>98947</v>
      </c>
      <c r="D724" s="227">
        <v>68825</v>
      </c>
    </row>
    <row r="725" spans="1:4">
      <c r="A725" s="132">
        <v>4307</v>
      </c>
      <c r="B725" s="6" t="s">
        <v>10</v>
      </c>
      <c r="C725" s="7">
        <v>8931.49</v>
      </c>
      <c r="D725" s="227">
        <v>0</v>
      </c>
    </row>
    <row r="726" spans="1:4">
      <c r="A726" s="132">
        <v>4309</v>
      </c>
      <c r="B726" s="6" t="s">
        <v>10</v>
      </c>
      <c r="C726" s="7">
        <v>473.05</v>
      </c>
      <c r="D726" s="227">
        <v>0</v>
      </c>
    </row>
    <row r="727" spans="1:4" ht="25.5">
      <c r="A727" s="132">
        <v>4350</v>
      </c>
      <c r="B727" s="6" t="s">
        <v>31</v>
      </c>
      <c r="C727" s="7">
        <v>3000</v>
      </c>
      <c r="D727" s="227">
        <v>3000</v>
      </c>
    </row>
    <row r="728" spans="1:4" ht="51">
      <c r="A728" s="132">
        <v>4360</v>
      </c>
      <c r="B728" s="6" t="s">
        <v>317</v>
      </c>
      <c r="C728" s="7">
        <v>8000</v>
      </c>
      <c r="D728" s="227">
        <v>8000</v>
      </c>
    </row>
    <row r="729" spans="1:4" ht="51">
      <c r="A729" s="132">
        <v>4370</v>
      </c>
      <c r="B729" s="6" t="s">
        <v>295</v>
      </c>
      <c r="C729" s="7">
        <v>17000</v>
      </c>
      <c r="D729" s="227">
        <v>17000</v>
      </c>
    </row>
    <row r="730" spans="1:4" ht="51">
      <c r="A730" s="132">
        <v>4377</v>
      </c>
      <c r="B730" s="6" t="s">
        <v>295</v>
      </c>
      <c r="C730" s="7">
        <v>2694.31</v>
      </c>
      <c r="D730" s="227">
        <v>0</v>
      </c>
    </row>
    <row r="731" spans="1:4" ht="51">
      <c r="A731" s="132">
        <v>4379</v>
      </c>
      <c r="B731" s="6" t="s">
        <v>295</v>
      </c>
      <c r="C731" s="7">
        <v>142.69999999999999</v>
      </c>
      <c r="D731" s="227">
        <v>0</v>
      </c>
    </row>
    <row r="732" spans="1:4">
      <c r="A732" s="132">
        <v>4410</v>
      </c>
      <c r="B732" s="6" t="s">
        <v>22</v>
      </c>
      <c r="C732" s="7">
        <v>24500</v>
      </c>
      <c r="D732" s="227">
        <v>24500</v>
      </c>
    </row>
    <row r="733" spans="1:4">
      <c r="A733" s="132">
        <v>4430</v>
      </c>
      <c r="B733" s="6" t="s">
        <v>11</v>
      </c>
      <c r="C733" s="7">
        <v>3500</v>
      </c>
      <c r="D733" s="227">
        <v>3500</v>
      </c>
    </row>
    <row r="734" spans="1:4" ht="25.5">
      <c r="A734" s="132">
        <v>4440</v>
      </c>
      <c r="B734" s="6" t="s">
        <v>30</v>
      </c>
      <c r="C734" s="7">
        <v>56000</v>
      </c>
      <c r="D734" s="227">
        <v>58000</v>
      </c>
    </row>
    <row r="735" spans="1:4" ht="25.5">
      <c r="A735" s="132">
        <v>4447</v>
      </c>
      <c r="B735" s="6" t="s">
        <v>239</v>
      </c>
      <c r="C735" s="7">
        <v>243.34</v>
      </c>
      <c r="D735" s="227">
        <v>0</v>
      </c>
    </row>
    <row r="736" spans="1:4" ht="25.5">
      <c r="A736" s="132">
        <v>4449</v>
      </c>
      <c r="B736" s="6" t="s">
        <v>239</v>
      </c>
      <c r="C736" s="7">
        <v>12.88</v>
      </c>
      <c r="D736" s="227">
        <v>0</v>
      </c>
    </row>
    <row r="737" spans="1:4" ht="25.5">
      <c r="A737" s="132">
        <v>4520</v>
      </c>
      <c r="B737" s="6" t="s">
        <v>49</v>
      </c>
      <c r="C737" s="7">
        <v>2175</v>
      </c>
      <c r="D737" s="227">
        <v>2175</v>
      </c>
    </row>
    <row r="738" spans="1:4" ht="25.5">
      <c r="A738" s="132">
        <v>4700</v>
      </c>
      <c r="B738" s="6" t="s">
        <v>32</v>
      </c>
      <c r="C738" s="7">
        <v>15000</v>
      </c>
      <c r="D738" s="227">
        <v>15000</v>
      </c>
    </row>
    <row r="739" spans="1:4" ht="38.25">
      <c r="A739" s="132">
        <v>4740</v>
      </c>
      <c r="B739" s="6" t="s">
        <v>12</v>
      </c>
      <c r="C739" s="7">
        <v>12000</v>
      </c>
      <c r="D739" s="227">
        <v>0</v>
      </c>
    </row>
    <row r="740" spans="1:4" ht="38.25">
      <c r="A740" s="132">
        <v>4747</v>
      </c>
      <c r="B740" s="6" t="s">
        <v>12</v>
      </c>
      <c r="C740" s="7">
        <v>2573.69</v>
      </c>
      <c r="D740" s="227">
        <v>0</v>
      </c>
    </row>
    <row r="741" spans="1:4" ht="38.25">
      <c r="A741" s="132">
        <v>4749</v>
      </c>
      <c r="B741" s="6" t="s">
        <v>12</v>
      </c>
      <c r="C741" s="7">
        <v>136.31</v>
      </c>
      <c r="D741" s="227">
        <v>0</v>
      </c>
    </row>
    <row r="742" spans="1:4" ht="25.5">
      <c r="A742" s="132">
        <v>4750</v>
      </c>
      <c r="B742" s="6" t="s">
        <v>13</v>
      </c>
      <c r="C742" s="7">
        <v>40438.97</v>
      </c>
      <c r="D742" s="227">
        <v>0</v>
      </c>
    </row>
    <row r="743" spans="1:4" ht="25.5">
      <c r="A743" s="132">
        <v>4757</v>
      </c>
      <c r="B743" s="6" t="s">
        <v>13</v>
      </c>
      <c r="C743" s="7">
        <v>7024.93</v>
      </c>
      <c r="D743" s="227">
        <v>0</v>
      </c>
    </row>
    <row r="744" spans="1:4" ht="26.25" thickBot="1">
      <c r="A744" s="152">
        <v>4759</v>
      </c>
      <c r="B744" s="71" t="s">
        <v>13</v>
      </c>
      <c r="C744" s="182">
        <v>372.06</v>
      </c>
      <c r="D744" s="244">
        <v>0</v>
      </c>
    </row>
    <row r="745" spans="1:4" s="3" customFormat="1" ht="44.25" customHeight="1" thickBot="1">
      <c r="A745" s="62" t="s">
        <v>158</v>
      </c>
      <c r="B745" s="63" t="s">
        <v>159</v>
      </c>
      <c r="C745" s="113">
        <f>SUM(C750:C759)</f>
        <v>729229</v>
      </c>
      <c r="D745" s="257">
        <f>SUM(D750:D759)</f>
        <v>744000</v>
      </c>
    </row>
    <row r="746" spans="1:4" s="22" customFormat="1">
      <c r="A746" s="75" t="s">
        <v>212</v>
      </c>
      <c r="B746" s="76" t="s">
        <v>214</v>
      </c>
      <c r="C746" s="117">
        <f>SUM(C750:C759)</f>
        <v>729229</v>
      </c>
      <c r="D746" s="230">
        <f>SUM(D750:D759)</f>
        <v>744000</v>
      </c>
    </row>
    <row r="747" spans="1:4" s="22" customFormat="1">
      <c r="A747" s="127"/>
      <c r="B747" s="38" t="s">
        <v>323</v>
      </c>
      <c r="C747" s="91">
        <f>C746-C1223</f>
        <v>648429</v>
      </c>
      <c r="D747" s="220">
        <f>D746-D1223</f>
        <v>663000</v>
      </c>
    </row>
    <row r="748" spans="1:4" s="22" customFormat="1" ht="25.5">
      <c r="A748" s="127"/>
      <c r="B748" s="365" t="s">
        <v>321</v>
      </c>
      <c r="C748" s="359">
        <f>C751+C752+C753+C754-C1224-C1225</f>
        <v>571399</v>
      </c>
      <c r="D748" s="366">
        <f>D751+D752+D753+D754-D1224-D1225</f>
        <v>591000</v>
      </c>
    </row>
    <row r="749" spans="1:4" s="22" customFormat="1" ht="25.5">
      <c r="A749" s="127"/>
      <c r="B749" s="365" t="s">
        <v>322</v>
      </c>
      <c r="C749" s="359">
        <f>C747-C748</f>
        <v>77030</v>
      </c>
      <c r="D749" s="366">
        <f>D747-D748</f>
        <v>72000</v>
      </c>
    </row>
    <row r="750" spans="1:4" ht="25.5">
      <c r="A750" s="371">
        <v>3020</v>
      </c>
      <c r="B750" s="372" t="s">
        <v>3</v>
      </c>
      <c r="C750" s="373">
        <v>7994</v>
      </c>
      <c r="D750" s="374">
        <v>7000</v>
      </c>
    </row>
    <row r="751" spans="1:4" ht="25.5">
      <c r="A751" s="132">
        <v>4010</v>
      </c>
      <c r="B751" s="6" t="s">
        <v>4</v>
      </c>
      <c r="C751" s="87">
        <v>455000</v>
      </c>
      <c r="D751" s="227">
        <v>467000</v>
      </c>
    </row>
    <row r="752" spans="1:4">
      <c r="A752" s="132">
        <v>4040</v>
      </c>
      <c r="B752" s="6" t="s">
        <v>24</v>
      </c>
      <c r="C752" s="87">
        <v>33399</v>
      </c>
      <c r="D752" s="227">
        <v>35000</v>
      </c>
    </row>
    <row r="753" spans="1:4">
      <c r="A753" s="132">
        <v>4110</v>
      </c>
      <c r="B753" s="6" t="s">
        <v>6</v>
      </c>
      <c r="C753" s="87">
        <v>77500</v>
      </c>
      <c r="D753" s="227">
        <v>82500</v>
      </c>
    </row>
    <row r="754" spans="1:4">
      <c r="A754" s="132">
        <v>4120</v>
      </c>
      <c r="B754" s="6" t="s">
        <v>7</v>
      </c>
      <c r="C754" s="87">
        <v>13000</v>
      </c>
      <c r="D754" s="227">
        <v>14500</v>
      </c>
    </row>
    <row r="755" spans="1:4">
      <c r="A755" s="132">
        <v>4170</v>
      </c>
      <c r="B755" s="6" t="s">
        <v>8</v>
      </c>
      <c r="C755" s="87">
        <v>100800</v>
      </c>
      <c r="D755" s="227">
        <v>70000</v>
      </c>
    </row>
    <row r="756" spans="1:4">
      <c r="A756" s="132">
        <v>4210</v>
      </c>
      <c r="B756" s="6" t="s">
        <v>9</v>
      </c>
      <c r="C756" s="87">
        <v>2000</v>
      </c>
      <c r="D756" s="227">
        <v>2000</v>
      </c>
    </row>
    <row r="757" spans="1:4">
      <c r="A757" s="132">
        <v>4300</v>
      </c>
      <c r="B757" s="6" t="s">
        <v>10</v>
      </c>
      <c r="C757" s="87">
        <v>13500</v>
      </c>
      <c r="D757" s="227">
        <v>39000</v>
      </c>
    </row>
    <row r="758" spans="1:4">
      <c r="A758" s="132">
        <v>4410</v>
      </c>
      <c r="B758" s="6" t="s">
        <v>22</v>
      </c>
      <c r="C758" s="87">
        <v>7000</v>
      </c>
      <c r="D758" s="227">
        <v>7000</v>
      </c>
    </row>
    <row r="759" spans="1:4" ht="30.75" customHeight="1" thickBot="1">
      <c r="A759" s="152">
        <v>4440</v>
      </c>
      <c r="B759" s="71" t="s">
        <v>30</v>
      </c>
      <c r="C759" s="193">
        <v>19036</v>
      </c>
      <c r="D759" s="244">
        <v>20000</v>
      </c>
    </row>
    <row r="760" spans="1:4" s="3" customFormat="1" ht="44.25" customHeight="1" thickBot="1">
      <c r="A760" s="51" t="s">
        <v>297</v>
      </c>
      <c r="B760" s="31" t="s">
        <v>298</v>
      </c>
      <c r="C760" s="97">
        <f>SUM(C761)</f>
        <v>3890</v>
      </c>
      <c r="D760" s="32">
        <f>SUM(D761)</f>
        <v>0</v>
      </c>
    </row>
    <row r="761" spans="1:4" s="22" customFormat="1">
      <c r="A761" s="75" t="s">
        <v>212</v>
      </c>
      <c r="B761" s="76" t="s">
        <v>214</v>
      </c>
      <c r="C761" s="117">
        <f>SUM(C762)</f>
        <v>3890</v>
      </c>
      <c r="D761" s="230">
        <f>SUM(D762)</f>
        <v>0</v>
      </c>
    </row>
    <row r="762" spans="1:4" ht="13.5" thickBot="1">
      <c r="A762" s="132">
        <v>3110</v>
      </c>
      <c r="B762" s="6" t="s">
        <v>45</v>
      </c>
      <c r="C762" s="87">
        <v>3890</v>
      </c>
      <c r="D762" s="227">
        <v>0</v>
      </c>
    </row>
    <row r="763" spans="1:4" s="3" customFormat="1" ht="44.25" customHeight="1" thickBot="1">
      <c r="A763" s="51" t="s">
        <v>299</v>
      </c>
      <c r="B763" s="31" t="s">
        <v>300</v>
      </c>
      <c r="C763" s="97">
        <f>SUM(C764)</f>
        <v>20000</v>
      </c>
      <c r="D763" s="32">
        <f>SUM(D764)</f>
        <v>0</v>
      </c>
    </row>
    <row r="764" spans="1:4" s="22" customFormat="1">
      <c r="A764" s="127" t="s">
        <v>212</v>
      </c>
      <c r="B764" s="38" t="s">
        <v>214</v>
      </c>
      <c r="C764" s="91">
        <f>SUM(C765)</f>
        <v>20000</v>
      </c>
      <c r="D764" s="220">
        <f>SUM(D765)</f>
        <v>0</v>
      </c>
    </row>
    <row r="765" spans="1:4" ht="64.5" thickBot="1">
      <c r="A765" s="152">
        <v>2710</v>
      </c>
      <c r="B765" s="71" t="s">
        <v>301</v>
      </c>
      <c r="C765" s="193">
        <v>20000</v>
      </c>
      <c r="D765" s="244">
        <v>0</v>
      </c>
    </row>
    <row r="766" spans="1:4" s="3" customFormat="1" ht="13.5" thickBot="1">
      <c r="A766" s="51" t="s">
        <v>160</v>
      </c>
      <c r="B766" s="31" t="s">
        <v>57</v>
      </c>
      <c r="C766" s="97">
        <f>SUM(C767+C770)</f>
        <v>3201067.62</v>
      </c>
      <c r="D766" s="32">
        <f>SUM(D767+D770)</f>
        <v>4021000</v>
      </c>
    </row>
    <row r="767" spans="1:4" s="22" customFormat="1">
      <c r="A767" s="75" t="s">
        <v>212</v>
      </c>
      <c r="B767" s="76" t="s">
        <v>214</v>
      </c>
      <c r="C767" s="117">
        <f>SUM(C771:C800)</f>
        <v>1701067.6199999999</v>
      </c>
      <c r="D767" s="230">
        <f>SUM(D771:D800)</f>
        <v>1121000</v>
      </c>
    </row>
    <row r="768" spans="1:4" s="22" customFormat="1" ht="25.5">
      <c r="A768" s="127"/>
      <c r="B768" s="365" t="s">
        <v>321</v>
      </c>
      <c r="C768" s="359">
        <f>C775+C776+C778+C780+C781+C782+C783</f>
        <v>66386.290000000008</v>
      </c>
      <c r="D768" s="366">
        <f>D775+D776+D778+D780+D781+D782+D783</f>
        <v>20000</v>
      </c>
    </row>
    <row r="769" spans="1:4" s="22" customFormat="1" ht="25.5">
      <c r="A769" s="127"/>
      <c r="B769" s="365" t="s">
        <v>322</v>
      </c>
      <c r="C769" s="359">
        <f>C767-C768</f>
        <v>1634681.3299999998</v>
      </c>
      <c r="D769" s="366">
        <f>D767-D768</f>
        <v>1101000</v>
      </c>
    </row>
    <row r="770" spans="1:4" s="22" customFormat="1">
      <c r="A770" s="127"/>
      <c r="B770" s="46" t="s">
        <v>216</v>
      </c>
      <c r="C770" s="114">
        <f>SUM(C801)</f>
        <v>1500000</v>
      </c>
      <c r="D770" s="239">
        <f>SUM(D801)</f>
        <v>2900000</v>
      </c>
    </row>
    <row r="771" spans="1:4" s="22" customFormat="1" ht="63.75">
      <c r="A771" s="142">
        <v>2830</v>
      </c>
      <c r="B771" s="180" t="s">
        <v>33</v>
      </c>
      <c r="C771" s="181">
        <v>50000</v>
      </c>
      <c r="D771" s="263">
        <v>50000</v>
      </c>
    </row>
    <row r="772" spans="1:4" ht="25.5">
      <c r="A772" s="375">
        <v>3020</v>
      </c>
      <c r="B772" s="372" t="s">
        <v>3</v>
      </c>
      <c r="C772" s="380">
        <v>500</v>
      </c>
      <c r="D772" s="381">
        <v>500</v>
      </c>
    </row>
    <row r="773" spans="1:4">
      <c r="A773" s="132">
        <v>3110</v>
      </c>
      <c r="B773" s="6" t="s">
        <v>45</v>
      </c>
      <c r="C773" s="87">
        <v>1030000</v>
      </c>
      <c r="D773" s="227">
        <v>822000</v>
      </c>
    </row>
    <row r="774" spans="1:4">
      <c r="A774" s="132">
        <v>3119</v>
      </c>
      <c r="B774" s="6" t="s">
        <v>45</v>
      </c>
      <c r="C774" s="87">
        <v>28288</v>
      </c>
      <c r="D774" s="227">
        <v>28000</v>
      </c>
    </row>
    <row r="775" spans="1:4" ht="25.5">
      <c r="A775" s="132">
        <v>4010</v>
      </c>
      <c r="B775" s="6" t="s">
        <v>4</v>
      </c>
      <c r="C775" s="87">
        <v>10000</v>
      </c>
      <c r="D775" s="227">
        <v>10000</v>
      </c>
    </row>
    <row r="776" spans="1:4" ht="25.5">
      <c r="A776" s="132">
        <v>4017</v>
      </c>
      <c r="B776" s="6" t="s">
        <v>4</v>
      </c>
      <c r="C776" s="7">
        <v>43289.23</v>
      </c>
      <c r="D776" s="227">
        <v>0</v>
      </c>
    </row>
    <row r="777" spans="1:4" ht="25.5">
      <c r="A777" s="132">
        <v>4019</v>
      </c>
      <c r="B777" s="6" t="s">
        <v>4</v>
      </c>
      <c r="C777" s="7">
        <v>2292.77</v>
      </c>
      <c r="D777" s="227">
        <v>0</v>
      </c>
    </row>
    <row r="778" spans="1:4">
      <c r="A778" s="132">
        <v>4110</v>
      </c>
      <c r="B778" s="6" t="s">
        <v>227</v>
      </c>
      <c r="C778" s="7">
        <v>9010</v>
      </c>
      <c r="D778" s="227">
        <v>8000</v>
      </c>
    </row>
    <row r="779" spans="1:4">
      <c r="A779" s="132">
        <v>4117</v>
      </c>
      <c r="B779" s="6" t="s">
        <v>227</v>
      </c>
      <c r="C779" s="7">
        <v>9988.94</v>
      </c>
      <c r="D779" s="227">
        <v>0</v>
      </c>
    </row>
    <row r="780" spans="1:4">
      <c r="A780" s="132">
        <v>4119</v>
      </c>
      <c r="B780" s="6" t="s">
        <v>227</v>
      </c>
      <c r="C780" s="7">
        <v>529.05999999999995</v>
      </c>
      <c r="D780" s="227">
        <v>0</v>
      </c>
    </row>
    <row r="781" spans="1:4">
      <c r="A781" s="132">
        <v>4120</v>
      </c>
      <c r="B781" s="6" t="s">
        <v>242</v>
      </c>
      <c r="C781" s="87">
        <v>2160</v>
      </c>
      <c r="D781" s="227">
        <v>2000</v>
      </c>
    </row>
    <row r="782" spans="1:4">
      <c r="A782" s="132">
        <v>4127</v>
      </c>
      <c r="B782" s="6" t="s">
        <v>242</v>
      </c>
      <c r="C782" s="87">
        <v>1327.68</v>
      </c>
      <c r="D782" s="227">
        <v>0</v>
      </c>
    </row>
    <row r="783" spans="1:4">
      <c r="A783" s="132">
        <v>4129</v>
      </c>
      <c r="B783" s="6" t="s">
        <v>242</v>
      </c>
      <c r="C783" s="87">
        <v>70.319999999999993</v>
      </c>
      <c r="D783" s="227">
        <v>0</v>
      </c>
    </row>
    <row r="784" spans="1:4">
      <c r="A784" s="132">
        <v>4170</v>
      </c>
      <c r="B784" s="6" t="s">
        <v>222</v>
      </c>
      <c r="C784" s="87">
        <v>56780</v>
      </c>
      <c r="D784" s="227">
        <v>50000</v>
      </c>
    </row>
    <row r="785" spans="1:4">
      <c r="A785" s="132">
        <v>4177</v>
      </c>
      <c r="B785" s="6" t="s">
        <v>222</v>
      </c>
      <c r="C785" s="87">
        <v>61060.01</v>
      </c>
      <c r="D785" s="227">
        <v>0</v>
      </c>
    </row>
    <row r="786" spans="1:4">
      <c r="A786" s="132">
        <v>4179</v>
      </c>
      <c r="B786" s="6" t="s">
        <v>222</v>
      </c>
      <c r="C786" s="87">
        <v>3233.99</v>
      </c>
      <c r="D786" s="227">
        <v>0</v>
      </c>
    </row>
    <row r="787" spans="1:4">
      <c r="A787" s="132">
        <v>4210</v>
      </c>
      <c r="B787" s="6" t="s">
        <v>9</v>
      </c>
      <c r="C787" s="87">
        <v>70300</v>
      </c>
      <c r="D787" s="227">
        <v>20000</v>
      </c>
    </row>
    <row r="788" spans="1:4">
      <c r="A788" s="132">
        <v>4217</v>
      </c>
      <c r="B788" s="6" t="s">
        <v>9</v>
      </c>
      <c r="C788" s="87">
        <v>2849.1</v>
      </c>
      <c r="D788" s="227">
        <v>0</v>
      </c>
    </row>
    <row r="789" spans="1:4">
      <c r="A789" s="132">
        <v>4219</v>
      </c>
      <c r="B789" s="6" t="s">
        <v>9</v>
      </c>
      <c r="C789" s="87">
        <v>150.9</v>
      </c>
      <c r="D789" s="227">
        <v>0</v>
      </c>
    </row>
    <row r="790" spans="1:4">
      <c r="A790" s="132">
        <v>4260</v>
      </c>
      <c r="B790" s="6" t="s">
        <v>19</v>
      </c>
      <c r="C790" s="87">
        <v>2500</v>
      </c>
      <c r="D790" s="227">
        <v>2500</v>
      </c>
    </row>
    <row r="791" spans="1:4">
      <c r="A791" s="132">
        <v>4287</v>
      </c>
      <c r="B791" s="6" t="s">
        <v>29</v>
      </c>
      <c r="C791" s="87">
        <v>3323.95</v>
      </c>
      <c r="D791" s="227">
        <v>0</v>
      </c>
    </row>
    <row r="792" spans="1:4">
      <c r="A792" s="132">
        <v>4289</v>
      </c>
      <c r="B792" s="6" t="s">
        <v>29</v>
      </c>
      <c r="C792" s="87">
        <v>176.05</v>
      </c>
      <c r="D792" s="227">
        <v>0</v>
      </c>
    </row>
    <row r="793" spans="1:4">
      <c r="A793" s="132">
        <v>4300</v>
      </c>
      <c r="B793" s="6" t="s">
        <v>10</v>
      </c>
      <c r="C793" s="87">
        <v>73770</v>
      </c>
      <c r="D793" s="227">
        <v>120000</v>
      </c>
    </row>
    <row r="794" spans="1:4">
      <c r="A794" s="132">
        <v>4307</v>
      </c>
      <c r="B794" s="6" t="s">
        <v>10</v>
      </c>
      <c r="C794" s="87">
        <v>217588.66</v>
      </c>
      <c r="D794" s="227">
        <v>0</v>
      </c>
    </row>
    <row r="795" spans="1:4">
      <c r="A795" s="132">
        <v>4309</v>
      </c>
      <c r="B795" s="6" t="s">
        <v>10</v>
      </c>
      <c r="C795" s="87">
        <v>11510.96</v>
      </c>
      <c r="D795" s="227">
        <v>0</v>
      </c>
    </row>
    <row r="796" spans="1:4">
      <c r="A796" s="132">
        <v>4410</v>
      </c>
      <c r="B796" s="6" t="s">
        <v>22</v>
      </c>
      <c r="C796" s="87">
        <v>4000</v>
      </c>
      <c r="D796" s="227">
        <v>4000</v>
      </c>
    </row>
    <row r="797" spans="1:4">
      <c r="A797" s="132">
        <v>4417</v>
      </c>
      <c r="B797" s="6" t="s">
        <v>22</v>
      </c>
      <c r="C797" s="87">
        <v>2277.38</v>
      </c>
      <c r="D797" s="227">
        <v>0</v>
      </c>
    </row>
    <row r="798" spans="1:4">
      <c r="A798" s="132">
        <v>4419</v>
      </c>
      <c r="B798" s="6" t="s">
        <v>22</v>
      </c>
      <c r="C798" s="87">
        <v>120.62</v>
      </c>
      <c r="D798" s="227">
        <v>0</v>
      </c>
    </row>
    <row r="799" spans="1:4">
      <c r="A799" s="140">
        <v>4430</v>
      </c>
      <c r="B799" s="23" t="s">
        <v>11</v>
      </c>
      <c r="C799" s="88">
        <v>2000</v>
      </c>
      <c r="D799" s="238">
        <v>2000</v>
      </c>
    </row>
    <row r="800" spans="1:4" ht="25.5">
      <c r="A800" s="140">
        <v>4440</v>
      </c>
      <c r="B800" s="23" t="s">
        <v>30</v>
      </c>
      <c r="C800" s="88">
        <v>1970</v>
      </c>
      <c r="D800" s="238">
        <v>2000</v>
      </c>
    </row>
    <row r="801" spans="1:4" s="3" customFormat="1" ht="26.25" thickBot="1">
      <c r="A801" s="151">
        <v>6050</v>
      </c>
      <c r="B801" s="70" t="s">
        <v>1</v>
      </c>
      <c r="C801" s="111">
        <v>1500000</v>
      </c>
      <c r="D801" s="253">
        <v>2900000</v>
      </c>
    </row>
    <row r="802" spans="1:4" s="22" customFormat="1" ht="26.25" thickBot="1">
      <c r="A802" s="50" t="s">
        <v>161</v>
      </c>
      <c r="B802" s="26" t="s">
        <v>162</v>
      </c>
      <c r="C802" s="90">
        <f>SUM(C805,C833)</f>
        <v>1104188.94</v>
      </c>
      <c r="D802" s="28">
        <f>SUM(D805,D833)</f>
        <v>1103052</v>
      </c>
    </row>
    <row r="803" spans="1:4" s="18" customFormat="1">
      <c r="A803" s="75" t="s">
        <v>212</v>
      </c>
      <c r="B803" s="76" t="s">
        <v>214</v>
      </c>
      <c r="C803" s="117">
        <f>SUM(C806,C834)</f>
        <v>1100188.94</v>
      </c>
      <c r="D803" s="230">
        <f>SUM(D806,D834)</f>
        <v>1103052</v>
      </c>
    </row>
    <row r="804" spans="1:4" s="3" customFormat="1" ht="13.5" thickBot="1">
      <c r="A804" s="301"/>
      <c r="B804" s="302" t="s">
        <v>216</v>
      </c>
      <c r="C804" s="303">
        <f>SUM(C809,C835)</f>
        <v>4000</v>
      </c>
      <c r="D804" s="304">
        <f>SUM(D809,D835)</f>
        <v>0</v>
      </c>
    </row>
    <row r="805" spans="1:4" s="22" customFormat="1" ht="13.5" thickBot="1">
      <c r="A805" s="51" t="s">
        <v>163</v>
      </c>
      <c r="B805" s="31" t="s">
        <v>164</v>
      </c>
      <c r="C805" s="97">
        <f>SUM(C806+C809)</f>
        <v>847102.29</v>
      </c>
      <c r="D805" s="32">
        <f>SUM(D806+D809)</f>
        <v>909900</v>
      </c>
    </row>
    <row r="806" spans="1:4" s="18" customFormat="1">
      <c r="A806" s="75" t="s">
        <v>212</v>
      </c>
      <c r="B806" s="76" t="s">
        <v>214</v>
      </c>
      <c r="C806" s="117">
        <f>SUM(C810:C832)</f>
        <v>847102.29</v>
      </c>
      <c r="D806" s="230">
        <f>SUM(D810:D832)</f>
        <v>909900</v>
      </c>
    </row>
    <row r="807" spans="1:4" s="22" customFormat="1" ht="25.5">
      <c r="A807" s="127"/>
      <c r="B807" s="365" t="s">
        <v>321</v>
      </c>
      <c r="C807" s="359">
        <f>SUM(C811:C814)</f>
        <v>631330</v>
      </c>
      <c r="D807" s="366">
        <f>SUM(D811:D814)</f>
        <v>672848</v>
      </c>
    </row>
    <row r="808" spans="1:4" s="22" customFormat="1" ht="25.5">
      <c r="A808" s="127"/>
      <c r="B808" s="365" t="s">
        <v>322</v>
      </c>
      <c r="C808" s="359">
        <f>C806-C807</f>
        <v>215772.29000000004</v>
      </c>
      <c r="D808" s="366">
        <f>D806-D807</f>
        <v>237052</v>
      </c>
    </row>
    <row r="809" spans="1:4">
      <c r="A809" s="131"/>
      <c r="B809" s="19" t="s">
        <v>216</v>
      </c>
      <c r="C809" s="94">
        <v>0</v>
      </c>
      <c r="D809" s="229">
        <v>0</v>
      </c>
    </row>
    <row r="810" spans="1:4" ht="25.5">
      <c r="A810" s="371">
        <v>3020</v>
      </c>
      <c r="B810" s="372" t="s">
        <v>3</v>
      </c>
      <c r="C810" s="373">
        <v>1800</v>
      </c>
      <c r="D810" s="374">
        <v>1800</v>
      </c>
    </row>
    <row r="811" spans="1:4" ht="25.5">
      <c r="A811" s="132">
        <v>4010</v>
      </c>
      <c r="B811" s="6" t="s">
        <v>4</v>
      </c>
      <c r="C811" s="87">
        <v>503243.83</v>
      </c>
      <c r="D811" s="227">
        <v>527160</v>
      </c>
    </row>
    <row r="812" spans="1:4">
      <c r="A812" s="132">
        <v>4040</v>
      </c>
      <c r="B812" s="6" t="s">
        <v>24</v>
      </c>
      <c r="C812" s="87">
        <v>38756.17</v>
      </c>
      <c r="D812" s="227">
        <v>41890</v>
      </c>
    </row>
    <row r="813" spans="1:4">
      <c r="A813" s="132">
        <v>4110</v>
      </c>
      <c r="B813" s="6" t="s">
        <v>6</v>
      </c>
      <c r="C813" s="87">
        <v>76660</v>
      </c>
      <c r="D813" s="227">
        <v>89810</v>
      </c>
    </row>
    <row r="814" spans="1:4">
      <c r="A814" s="132">
        <v>4120</v>
      </c>
      <c r="B814" s="6" t="s">
        <v>7</v>
      </c>
      <c r="C814" s="87">
        <v>12670</v>
      </c>
      <c r="D814" s="227">
        <v>13988</v>
      </c>
    </row>
    <row r="815" spans="1:4">
      <c r="A815" s="132">
        <v>4170</v>
      </c>
      <c r="B815" s="6" t="s">
        <v>222</v>
      </c>
      <c r="C815" s="87">
        <v>0</v>
      </c>
      <c r="D815" s="227">
        <v>0</v>
      </c>
    </row>
    <row r="816" spans="1:4">
      <c r="A816" s="132">
        <v>4210</v>
      </c>
      <c r="B816" s="6" t="s">
        <v>9</v>
      </c>
      <c r="C816" s="87">
        <v>18664</v>
      </c>
      <c r="D816" s="227">
        <v>20000</v>
      </c>
    </row>
    <row r="817" spans="1:4">
      <c r="A817" s="132">
        <v>4220</v>
      </c>
      <c r="B817" s="6" t="s">
        <v>42</v>
      </c>
      <c r="C817" s="87">
        <v>54170</v>
      </c>
      <c r="D817" s="227">
        <v>56017</v>
      </c>
    </row>
    <row r="818" spans="1:4" ht="25.5">
      <c r="A818" s="132">
        <v>4230</v>
      </c>
      <c r="B818" s="6" t="s">
        <v>229</v>
      </c>
      <c r="C818" s="87">
        <v>260</v>
      </c>
      <c r="D818" s="227">
        <v>300</v>
      </c>
    </row>
    <row r="819" spans="1:4" ht="25.5">
      <c r="A819" s="132">
        <v>4240</v>
      </c>
      <c r="B819" s="6" t="s">
        <v>26</v>
      </c>
      <c r="C819" s="87">
        <v>6600</v>
      </c>
      <c r="D819" s="227">
        <v>8000</v>
      </c>
    </row>
    <row r="820" spans="1:4">
      <c r="A820" s="132">
        <v>4260</v>
      </c>
      <c r="B820" s="6" t="s">
        <v>19</v>
      </c>
      <c r="C820" s="87">
        <v>76474.490000000005</v>
      </c>
      <c r="D820" s="227">
        <v>77000</v>
      </c>
    </row>
    <row r="821" spans="1:4">
      <c r="A821" s="132">
        <v>4270</v>
      </c>
      <c r="B821" s="6" t="s">
        <v>0</v>
      </c>
      <c r="C821" s="87">
        <v>24000</v>
      </c>
      <c r="D821" s="227">
        <v>44000</v>
      </c>
    </row>
    <row r="822" spans="1:4">
      <c r="A822" s="132">
        <v>4280</v>
      </c>
      <c r="B822" s="6" t="s">
        <v>29</v>
      </c>
      <c r="C822" s="87">
        <v>628</v>
      </c>
      <c r="D822" s="227">
        <v>600</v>
      </c>
    </row>
    <row r="823" spans="1:4">
      <c r="A823" s="132">
        <v>4300</v>
      </c>
      <c r="B823" s="6" t="s">
        <v>10</v>
      </c>
      <c r="C823" s="87">
        <v>7584.8</v>
      </c>
      <c r="D823" s="227">
        <v>5000</v>
      </c>
    </row>
    <row r="824" spans="1:4" ht="25.5">
      <c r="A824" s="132">
        <v>4350</v>
      </c>
      <c r="B824" s="6" t="s">
        <v>31</v>
      </c>
      <c r="C824" s="87">
        <v>600</v>
      </c>
      <c r="D824" s="227">
        <v>880</v>
      </c>
    </row>
    <row r="825" spans="1:4" ht="51">
      <c r="A825" s="132">
        <v>4360</v>
      </c>
      <c r="B825" s="6" t="s">
        <v>317</v>
      </c>
      <c r="C825" s="87">
        <v>680</v>
      </c>
      <c r="D825" s="227">
        <v>680</v>
      </c>
    </row>
    <row r="826" spans="1:4" ht="51">
      <c r="A826" s="132">
        <v>4370</v>
      </c>
      <c r="B826" s="6" t="s">
        <v>295</v>
      </c>
      <c r="C826" s="87">
        <v>1100</v>
      </c>
      <c r="D826" s="227">
        <v>1100</v>
      </c>
    </row>
    <row r="827" spans="1:4">
      <c r="A827" s="132">
        <v>4410</v>
      </c>
      <c r="B827" s="6" t="s">
        <v>22</v>
      </c>
      <c r="C827" s="87"/>
      <c r="D827" s="227">
        <v>0</v>
      </c>
    </row>
    <row r="828" spans="1:4">
      <c r="A828" s="132">
        <v>4430</v>
      </c>
      <c r="B828" s="6" t="s">
        <v>11</v>
      </c>
      <c r="C828" s="87">
        <v>1891</v>
      </c>
      <c r="D828" s="227">
        <v>2000</v>
      </c>
    </row>
    <row r="829" spans="1:4" ht="25.5">
      <c r="A829" s="132">
        <v>4440</v>
      </c>
      <c r="B829" s="6" t="s">
        <v>30</v>
      </c>
      <c r="C829" s="87">
        <v>18484</v>
      </c>
      <c r="D829" s="227">
        <v>19075</v>
      </c>
    </row>
    <row r="830" spans="1:4" ht="25.5">
      <c r="A830" s="132">
        <v>4700</v>
      </c>
      <c r="B830" s="6" t="s">
        <v>32</v>
      </c>
      <c r="C830" s="87">
        <v>536</v>
      </c>
      <c r="D830" s="227">
        <v>600</v>
      </c>
    </row>
    <row r="831" spans="1:4" ht="38.25">
      <c r="A831" s="132">
        <v>4740</v>
      </c>
      <c r="B831" s="6" t="s">
        <v>12</v>
      </c>
      <c r="C831" s="87">
        <v>300</v>
      </c>
      <c r="D831" s="227">
        <v>0</v>
      </c>
    </row>
    <row r="832" spans="1:4" s="10" customFormat="1" ht="26.25" thickBot="1">
      <c r="A832" s="152">
        <v>4750</v>
      </c>
      <c r="B832" s="71" t="s">
        <v>13</v>
      </c>
      <c r="C832" s="193">
        <v>2000</v>
      </c>
      <c r="D832" s="244">
        <v>0</v>
      </c>
    </row>
    <row r="833" spans="1:4" s="22" customFormat="1" ht="13.5" thickBot="1">
      <c r="A833" s="73" t="s">
        <v>165</v>
      </c>
      <c r="B833" s="74" t="s">
        <v>57</v>
      </c>
      <c r="C833" s="116">
        <f>SUM(C834:C835)</f>
        <v>257086.64999999997</v>
      </c>
      <c r="D833" s="260">
        <f>SUM(D836:D860)</f>
        <v>193152</v>
      </c>
    </row>
    <row r="834" spans="1:4" s="22" customFormat="1">
      <c r="A834" s="75" t="s">
        <v>212</v>
      </c>
      <c r="B834" s="76" t="s">
        <v>214</v>
      </c>
      <c r="C834" s="188">
        <f>SUM(C837:C858)</f>
        <v>253086.64999999997</v>
      </c>
      <c r="D834" s="230">
        <f>SUM(D836:D860)</f>
        <v>193152</v>
      </c>
    </row>
    <row r="835" spans="1:4">
      <c r="A835" s="131"/>
      <c r="B835" s="19" t="s">
        <v>216</v>
      </c>
      <c r="C835" s="94">
        <f>SUM(C859:C860)</f>
        <v>4000</v>
      </c>
      <c r="D835" s="229">
        <f>SUM(D859:D860)</f>
        <v>0</v>
      </c>
    </row>
    <row r="836" spans="1:4">
      <c r="A836" s="138">
        <v>3110</v>
      </c>
      <c r="B836" s="325" t="s">
        <v>45</v>
      </c>
      <c r="C836" s="9">
        <v>0</v>
      </c>
      <c r="D836" s="221">
        <v>25000</v>
      </c>
    </row>
    <row r="837" spans="1:4" ht="25.5">
      <c r="A837" s="132">
        <v>4017</v>
      </c>
      <c r="B837" s="6" t="s">
        <v>4</v>
      </c>
      <c r="C837" s="87">
        <v>722</v>
      </c>
      <c r="D837" s="227">
        <v>0</v>
      </c>
    </row>
    <row r="838" spans="1:4" ht="25.5">
      <c r="A838" s="132">
        <v>4019</v>
      </c>
      <c r="B838" s="6" t="s">
        <v>4</v>
      </c>
      <c r="C838" s="87">
        <v>127.42</v>
      </c>
      <c r="D838" s="227">
        <v>0</v>
      </c>
    </row>
    <row r="839" spans="1:4" s="22" customFormat="1">
      <c r="A839" s="138">
        <v>4110</v>
      </c>
      <c r="B839" s="325" t="s">
        <v>227</v>
      </c>
      <c r="C839" s="9">
        <v>6372.01</v>
      </c>
      <c r="D839" s="221">
        <v>700</v>
      </c>
    </row>
    <row r="840" spans="1:4" s="22" customFormat="1">
      <c r="A840" s="138">
        <v>4117</v>
      </c>
      <c r="B840" s="325" t="s">
        <v>227</v>
      </c>
      <c r="C840" s="9">
        <v>265.05</v>
      </c>
      <c r="D840" s="221">
        <v>0</v>
      </c>
    </row>
    <row r="841" spans="1:4" s="22" customFormat="1">
      <c r="A841" s="138">
        <v>4119</v>
      </c>
      <c r="B841" s="325" t="s">
        <v>227</v>
      </c>
      <c r="C841" s="9">
        <v>46.79</v>
      </c>
      <c r="D841" s="221">
        <v>0</v>
      </c>
    </row>
    <row r="842" spans="1:4" s="22" customFormat="1">
      <c r="A842" s="138">
        <v>4120</v>
      </c>
      <c r="B842" s="325" t="s">
        <v>7</v>
      </c>
      <c r="C842" s="9">
        <v>1750.91</v>
      </c>
      <c r="D842" s="221">
        <v>700</v>
      </c>
    </row>
    <row r="843" spans="1:4" s="22" customFormat="1">
      <c r="A843" s="138">
        <v>4127</v>
      </c>
      <c r="B843" s="325" t="s">
        <v>7</v>
      </c>
      <c r="C843" s="9">
        <v>42.65</v>
      </c>
      <c r="D843" s="221">
        <v>0</v>
      </c>
    </row>
    <row r="844" spans="1:4" s="22" customFormat="1">
      <c r="A844" s="138">
        <v>4129</v>
      </c>
      <c r="B844" s="325" t="s">
        <v>7</v>
      </c>
      <c r="C844" s="9">
        <v>7.53</v>
      </c>
      <c r="D844" s="221">
        <v>0</v>
      </c>
    </row>
    <row r="845" spans="1:4">
      <c r="A845" s="138">
        <v>4170</v>
      </c>
      <c r="B845" s="8" t="s">
        <v>222</v>
      </c>
      <c r="C845" s="9">
        <v>57728.34</v>
      </c>
      <c r="D845" s="221">
        <v>76100</v>
      </c>
    </row>
    <row r="846" spans="1:4">
      <c r="A846" s="138">
        <v>4177</v>
      </c>
      <c r="B846" s="8" t="s">
        <v>222</v>
      </c>
      <c r="C846" s="9">
        <v>60396.56</v>
      </c>
      <c r="D846" s="221">
        <v>0</v>
      </c>
    </row>
    <row r="847" spans="1:4">
      <c r="A847" s="138">
        <v>4179</v>
      </c>
      <c r="B847" s="8" t="s">
        <v>222</v>
      </c>
      <c r="C847" s="9">
        <v>10658.23</v>
      </c>
      <c r="D847" s="221">
        <v>0</v>
      </c>
    </row>
    <row r="848" spans="1:4">
      <c r="A848" s="132">
        <v>4210</v>
      </c>
      <c r="B848" s="6" t="s">
        <v>9</v>
      </c>
      <c r="C848" s="7">
        <v>2005.55</v>
      </c>
      <c r="D848" s="227">
        <v>5000</v>
      </c>
    </row>
    <row r="849" spans="1:4">
      <c r="A849" s="132">
        <v>4217</v>
      </c>
      <c r="B849" s="6" t="s">
        <v>9</v>
      </c>
      <c r="C849" s="7">
        <v>5110.34</v>
      </c>
      <c r="D849" s="227">
        <v>0</v>
      </c>
    </row>
    <row r="850" spans="1:4">
      <c r="A850" s="132">
        <v>4219</v>
      </c>
      <c r="B850" s="6" t="s">
        <v>9</v>
      </c>
      <c r="C850" s="7">
        <v>901.82</v>
      </c>
      <c r="D850" s="227">
        <v>0</v>
      </c>
    </row>
    <row r="851" spans="1:4" ht="25.5">
      <c r="A851" s="132">
        <v>4240</v>
      </c>
      <c r="B851" s="6" t="s">
        <v>26</v>
      </c>
      <c r="C851" s="7">
        <v>500</v>
      </c>
      <c r="D851" s="227">
        <v>5200</v>
      </c>
    </row>
    <row r="852" spans="1:4" ht="25.5">
      <c r="A852" s="132">
        <v>4247</v>
      </c>
      <c r="B852" s="6" t="s">
        <v>26</v>
      </c>
      <c r="C852" s="7">
        <v>50291.14</v>
      </c>
      <c r="D852" s="227">
        <v>0</v>
      </c>
    </row>
    <row r="853" spans="1:4" ht="25.5">
      <c r="A853" s="132">
        <v>4249</v>
      </c>
      <c r="B853" s="6" t="s">
        <v>26</v>
      </c>
      <c r="C853" s="7">
        <v>8874.91</v>
      </c>
      <c r="D853" s="227">
        <v>0</v>
      </c>
    </row>
    <row r="854" spans="1:4" s="3" customFormat="1" ht="25.5" customHeight="1">
      <c r="A854" s="132">
        <v>4300</v>
      </c>
      <c r="B854" s="6" t="s">
        <v>10</v>
      </c>
      <c r="C854" s="7">
        <v>5280.8</v>
      </c>
      <c r="D854" s="227">
        <v>27552</v>
      </c>
    </row>
    <row r="855" spans="1:4" s="3" customFormat="1" ht="25.5" customHeight="1">
      <c r="A855" s="140">
        <v>4307</v>
      </c>
      <c r="B855" s="6" t="s">
        <v>10</v>
      </c>
      <c r="C855" s="24">
        <v>34428.910000000003</v>
      </c>
      <c r="D855" s="238">
        <v>0</v>
      </c>
    </row>
    <row r="856" spans="1:4" s="3" customFormat="1" ht="25.5" customHeight="1">
      <c r="A856" s="140">
        <v>4309</v>
      </c>
      <c r="B856" s="6" t="s">
        <v>10</v>
      </c>
      <c r="C856" s="24">
        <v>6075.69</v>
      </c>
      <c r="D856" s="238">
        <v>0</v>
      </c>
    </row>
    <row r="857" spans="1:4" s="3" customFormat="1" ht="25.5" customHeight="1" thickBot="1">
      <c r="A857" s="152">
        <v>4430</v>
      </c>
      <c r="B857" s="71" t="s">
        <v>11</v>
      </c>
      <c r="C857" s="182">
        <v>1500</v>
      </c>
      <c r="D857" s="244">
        <v>100</v>
      </c>
    </row>
    <row r="858" spans="1:4" s="3" customFormat="1" ht="25.5" customHeight="1" thickBot="1">
      <c r="A858" s="152">
        <v>4700</v>
      </c>
      <c r="B858" s="6" t="s">
        <v>32</v>
      </c>
      <c r="C858" s="87">
        <v>0</v>
      </c>
      <c r="D858" s="227">
        <v>52800</v>
      </c>
    </row>
    <row r="859" spans="1:4" ht="27" customHeight="1">
      <c r="A859" s="133">
        <v>6067</v>
      </c>
      <c r="B859" s="33" t="s">
        <v>17</v>
      </c>
      <c r="C859" s="89">
        <v>3400</v>
      </c>
      <c r="D859" s="234">
        <v>0</v>
      </c>
    </row>
    <row r="860" spans="1:4" ht="27" customHeight="1" thickBot="1">
      <c r="A860" s="350">
        <v>6069</v>
      </c>
      <c r="B860" s="33" t="s">
        <v>17</v>
      </c>
      <c r="C860" s="351">
        <v>600</v>
      </c>
      <c r="D860" s="352">
        <v>0</v>
      </c>
    </row>
    <row r="861" spans="1:4" s="22" customFormat="1" ht="26.25" thickBot="1">
      <c r="A861" s="50" t="s">
        <v>166</v>
      </c>
      <c r="B861" s="26" t="s">
        <v>167</v>
      </c>
      <c r="C861" s="90">
        <f>SUM(C863,C887,C891,C879)</f>
        <v>1592272.1600000001</v>
      </c>
      <c r="D861" s="28">
        <f>SUM(D863,D887,D891,D879)</f>
        <v>1300337</v>
      </c>
    </row>
    <row r="862" spans="1:4" s="3" customFormat="1" ht="13.5" thickBot="1">
      <c r="A862" s="177" t="s">
        <v>212</v>
      </c>
      <c r="B862" s="178" t="s">
        <v>214</v>
      </c>
      <c r="C862" s="179">
        <f>SUM(C864,C888,C892,C880)</f>
        <v>1592272.1600000001</v>
      </c>
      <c r="D862" s="259">
        <f>SUM(D864,D888,D892,D880)</f>
        <v>1300337</v>
      </c>
    </row>
    <row r="863" spans="1:4" s="22" customFormat="1" ht="13.5" thickBot="1">
      <c r="A863" s="51" t="s">
        <v>168</v>
      </c>
      <c r="B863" s="31" t="s">
        <v>169</v>
      </c>
      <c r="C863" s="97">
        <f>SUM(C864)</f>
        <v>652608.16</v>
      </c>
      <c r="D863" s="32">
        <f>SUM(D864)</f>
        <v>742068</v>
      </c>
    </row>
    <row r="864" spans="1:4">
      <c r="A864" s="75" t="s">
        <v>212</v>
      </c>
      <c r="B864" s="76" t="s">
        <v>214</v>
      </c>
      <c r="C864" s="117">
        <f>SUM(C867:C878)</f>
        <v>652608.16</v>
      </c>
      <c r="D864" s="230">
        <f>SUM(D867:D878)</f>
        <v>742068</v>
      </c>
    </row>
    <row r="865" spans="1:4" s="22" customFormat="1" ht="25.5">
      <c r="A865" s="127"/>
      <c r="B865" s="365" t="s">
        <v>321</v>
      </c>
      <c r="C865" s="359">
        <f>SUM(C868:C871)</f>
        <v>589390</v>
      </c>
      <c r="D865" s="366">
        <f>SUM(D868:D871)</f>
        <v>673065</v>
      </c>
    </row>
    <row r="866" spans="1:4" s="22" customFormat="1" ht="25.5">
      <c r="A866" s="127"/>
      <c r="B866" s="365" t="s">
        <v>322</v>
      </c>
      <c r="C866" s="359">
        <f>C864-C865</f>
        <v>63218.160000000033</v>
      </c>
      <c r="D866" s="366">
        <f>D864-D865</f>
        <v>69003</v>
      </c>
    </row>
    <row r="867" spans="1:4" ht="25.5">
      <c r="A867" s="371">
        <v>3020</v>
      </c>
      <c r="B867" s="372" t="s">
        <v>3</v>
      </c>
      <c r="C867" s="373">
        <v>9340</v>
      </c>
      <c r="D867" s="374">
        <v>8143</v>
      </c>
    </row>
    <row r="868" spans="1:4" ht="25.5">
      <c r="A868" s="132">
        <v>4010</v>
      </c>
      <c r="B868" s="6" t="s">
        <v>4</v>
      </c>
      <c r="C868" s="87">
        <v>469170.55</v>
      </c>
      <c r="D868" s="227">
        <v>529989</v>
      </c>
    </row>
    <row r="869" spans="1:4">
      <c r="A869" s="132">
        <v>4040</v>
      </c>
      <c r="B869" s="6" t="s">
        <v>24</v>
      </c>
      <c r="C869" s="87">
        <v>31969.45</v>
      </c>
      <c r="D869" s="227">
        <v>42356</v>
      </c>
    </row>
    <row r="870" spans="1:4">
      <c r="A870" s="132">
        <v>4110</v>
      </c>
      <c r="B870" s="6" t="s">
        <v>6</v>
      </c>
      <c r="C870" s="87">
        <v>75950</v>
      </c>
      <c r="D870" s="227">
        <v>86730</v>
      </c>
    </row>
    <row r="871" spans="1:4">
      <c r="A871" s="132">
        <v>4120</v>
      </c>
      <c r="B871" s="6" t="s">
        <v>7</v>
      </c>
      <c r="C871" s="87">
        <v>12300</v>
      </c>
      <c r="D871" s="227">
        <v>13990</v>
      </c>
    </row>
    <row r="872" spans="1:4">
      <c r="A872" s="132">
        <v>4210</v>
      </c>
      <c r="B872" s="6" t="s">
        <v>9</v>
      </c>
      <c r="C872" s="87">
        <v>14400</v>
      </c>
      <c r="D872" s="227">
        <v>14400</v>
      </c>
    </row>
    <row r="873" spans="1:4" ht="25.5">
      <c r="A873" s="132">
        <v>4240</v>
      </c>
      <c r="B873" s="6" t="s">
        <v>26</v>
      </c>
      <c r="C873" s="87">
        <v>4900</v>
      </c>
      <c r="D873" s="227">
        <v>5000</v>
      </c>
    </row>
    <row r="874" spans="1:4">
      <c r="A874" s="132">
        <v>4270</v>
      </c>
      <c r="B874" s="6" t="s">
        <v>0</v>
      </c>
      <c r="C874" s="87">
        <v>0</v>
      </c>
      <c r="D874" s="227">
        <v>0</v>
      </c>
    </row>
    <row r="875" spans="1:4">
      <c r="A875" s="132">
        <v>4280</v>
      </c>
      <c r="B875" s="6" t="s">
        <v>29</v>
      </c>
      <c r="C875" s="87">
        <v>0</v>
      </c>
      <c r="D875" s="227">
        <v>100</v>
      </c>
    </row>
    <row r="876" spans="1:4">
      <c r="A876" s="140">
        <v>4300</v>
      </c>
      <c r="B876" s="23" t="s">
        <v>10</v>
      </c>
      <c r="C876" s="88">
        <v>3588.16</v>
      </c>
      <c r="D876" s="238">
        <v>0</v>
      </c>
    </row>
    <row r="877" spans="1:4" ht="28.5" customHeight="1">
      <c r="A877" s="132">
        <v>4440</v>
      </c>
      <c r="B877" s="6" t="s">
        <v>30</v>
      </c>
      <c r="C877" s="7">
        <v>30190</v>
      </c>
      <c r="D877" s="227">
        <v>41360</v>
      </c>
    </row>
    <row r="878" spans="1:4" ht="28.5" customHeight="1" thickBot="1">
      <c r="A878" s="152">
        <v>4750</v>
      </c>
      <c r="B878" s="71" t="s">
        <v>13</v>
      </c>
      <c r="C878" s="182">
        <v>800</v>
      </c>
      <c r="D878" s="244">
        <v>0</v>
      </c>
    </row>
    <row r="879" spans="1:4" ht="26.25" thickBot="1">
      <c r="A879" s="62" t="s">
        <v>249</v>
      </c>
      <c r="B879" s="63" t="s">
        <v>324</v>
      </c>
      <c r="C879" s="113">
        <f>SUM(C880)</f>
        <v>26183</v>
      </c>
      <c r="D879" s="257">
        <f>SUM(D880)</f>
        <v>44747</v>
      </c>
    </row>
    <row r="880" spans="1:4">
      <c r="A880" s="75" t="s">
        <v>212</v>
      </c>
      <c r="B880" s="76" t="s">
        <v>214</v>
      </c>
      <c r="C880" s="117">
        <f>SUM(C881:C886)</f>
        <v>26183</v>
      </c>
      <c r="D880" s="230">
        <f>SUM(D881:D886)</f>
        <v>44747</v>
      </c>
    </row>
    <row r="881" spans="1:4" ht="25.5">
      <c r="A881" s="158">
        <v>3020</v>
      </c>
      <c r="B881" s="372" t="s">
        <v>3</v>
      </c>
      <c r="C881" s="121">
        <v>229</v>
      </c>
      <c r="D881" s="235">
        <v>300</v>
      </c>
    </row>
    <row r="882" spans="1:4" ht="25.5">
      <c r="A882" s="157">
        <v>4010</v>
      </c>
      <c r="B882" s="69" t="s">
        <v>4</v>
      </c>
      <c r="C882" s="119">
        <v>19500</v>
      </c>
      <c r="D882" s="249">
        <v>35568</v>
      </c>
    </row>
    <row r="883" spans="1:4">
      <c r="A883" s="157">
        <v>4040</v>
      </c>
      <c r="B883" s="69" t="s">
        <v>237</v>
      </c>
      <c r="C883" s="119">
        <v>2000</v>
      </c>
      <c r="D883" s="249">
        <v>2000</v>
      </c>
    </row>
    <row r="884" spans="1:4">
      <c r="A884" s="132">
        <v>4110</v>
      </c>
      <c r="B884" s="6" t="s">
        <v>6</v>
      </c>
      <c r="C884" s="87">
        <v>3300</v>
      </c>
      <c r="D884" s="227">
        <v>5403</v>
      </c>
    </row>
    <row r="885" spans="1:4" s="3" customFormat="1">
      <c r="A885" s="132">
        <v>4120</v>
      </c>
      <c r="B885" s="6" t="s">
        <v>7</v>
      </c>
      <c r="C885" s="87">
        <v>550</v>
      </c>
      <c r="D885" s="227">
        <v>872</v>
      </c>
    </row>
    <row r="886" spans="1:4" s="3" customFormat="1" ht="26.25" thickBot="1">
      <c r="A886" s="152">
        <v>4440</v>
      </c>
      <c r="B886" s="71" t="s">
        <v>239</v>
      </c>
      <c r="C886" s="182">
        <v>604</v>
      </c>
      <c r="D886" s="244">
        <v>604</v>
      </c>
    </row>
    <row r="887" spans="1:4" s="22" customFormat="1" ht="13.5" thickBot="1">
      <c r="A887" s="62" t="s">
        <v>170</v>
      </c>
      <c r="B887" s="63" t="s">
        <v>171</v>
      </c>
      <c r="C887" s="113">
        <f>SUM(C888)</f>
        <v>636733</v>
      </c>
      <c r="D887" s="257">
        <f>SUM(D888)</f>
        <v>200000</v>
      </c>
    </row>
    <row r="888" spans="1:4">
      <c r="A888" s="127" t="s">
        <v>212</v>
      </c>
      <c r="B888" s="38" t="s">
        <v>214</v>
      </c>
      <c r="C888" s="91">
        <f>SUM(C889:C890)</f>
        <v>636733</v>
      </c>
      <c r="D888" s="220">
        <f>SUM(D889:D890)</f>
        <v>200000</v>
      </c>
    </row>
    <row r="889" spans="1:4">
      <c r="A889" s="140">
        <v>3240</v>
      </c>
      <c r="B889" s="23" t="s">
        <v>40</v>
      </c>
      <c r="C889" s="88">
        <v>475601</v>
      </c>
      <c r="D889" s="238">
        <v>100000</v>
      </c>
    </row>
    <row r="890" spans="1:4" ht="13.5" thickBot="1">
      <c r="A890" s="140">
        <v>3260</v>
      </c>
      <c r="B890" s="23" t="s">
        <v>243</v>
      </c>
      <c r="C890" s="88">
        <v>161132</v>
      </c>
      <c r="D890" s="238">
        <v>100000</v>
      </c>
    </row>
    <row r="891" spans="1:4" ht="26.25" thickBot="1">
      <c r="A891" s="73" t="s">
        <v>244</v>
      </c>
      <c r="B891" s="74" t="s">
        <v>245</v>
      </c>
      <c r="C891" s="116">
        <f>SUM(C892)</f>
        <v>276748</v>
      </c>
      <c r="D891" s="260">
        <f>SUM(D892)</f>
        <v>313522</v>
      </c>
    </row>
    <row r="892" spans="1:4">
      <c r="A892" s="75" t="s">
        <v>212</v>
      </c>
      <c r="B892" s="76" t="s">
        <v>213</v>
      </c>
      <c r="C892" s="188">
        <f>SUM(C895:C900)</f>
        <v>276748</v>
      </c>
      <c r="D892" s="230">
        <f>SUM(D895:D900)</f>
        <v>313522</v>
      </c>
    </row>
    <row r="893" spans="1:4" s="22" customFormat="1" ht="25.5">
      <c r="A893" s="127"/>
      <c r="B893" s="365" t="s">
        <v>321</v>
      </c>
      <c r="C893" s="359">
        <f>SUM(C896:C899)</f>
        <v>259090</v>
      </c>
      <c r="D893" s="366">
        <f>SUM(D896:D899)</f>
        <v>291639</v>
      </c>
    </row>
    <row r="894" spans="1:4" s="22" customFormat="1" ht="25.5">
      <c r="A894" s="127"/>
      <c r="B894" s="365" t="s">
        <v>322</v>
      </c>
      <c r="C894" s="359">
        <f>C892-C893</f>
        <v>17658</v>
      </c>
      <c r="D894" s="366">
        <f>D892-D893</f>
        <v>21883</v>
      </c>
    </row>
    <row r="895" spans="1:4" ht="25.5">
      <c r="A895" s="371">
        <v>3020</v>
      </c>
      <c r="B895" s="372" t="s">
        <v>3</v>
      </c>
      <c r="C895" s="379">
        <v>301</v>
      </c>
      <c r="D895" s="374">
        <v>350</v>
      </c>
    </row>
    <row r="896" spans="1:4" ht="25.5">
      <c r="A896" s="77">
        <v>4010</v>
      </c>
      <c r="B896" s="65" t="s">
        <v>246</v>
      </c>
      <c r="C896" s="334">
        <v>204840</v>
      </c>
      <c r="D896" s="246">
        <v>230487</v>
      </c>
    </row>
    <row r="897" spans="1:4">
      <c r="A897" s="77">
        <v>4040</v>
      </c>
      <c r="B897" s="65" t="s">
        <v>237</v>
      </c>
      <c r="C897" s="334">
        <v>15400</v>
      </c>
      <c r="D897" s="246">
        <v>17420</v>
      </c>
    </row>
    <row r="898" spans="1:4">
      <c r="A898" s="77">
        <v>4110</v>
      </c>
      <c r="B898" s="65" t="s">
        <v>247</v>
      </c>
      <c r="C898" s="334">
        <v>33450</v>
      </c>
      <c r="D898" s="246">
        <v>37657</v>
      </c>
    </row>
    <row r="899" spans="1:4" s="3" customFormat="1" ht="30.75" customHeight="1">
      <c r="A899" s="77">
        <v>4120</v>
      </c>
      <c r="B899" s="65" t="s">
        <v>7</v>
      </c>
      <c r="C899" s="334">
        <v>5400</v>
      </c>
      <c r="D899" s="246">
        <v>6075</v>
      </c>
    </row>
    <row r="900" spans="1:4" s="3" customFormat="1" ht="30.75" customHeight="1" thickBot="1">
      <c r="A900" s="154">
        <v>4440</v>
      </c>
      <c r="B900" s="79" t="s">
        <v>239</v>
      </c>
      <c r="C900" s="183">
        <v>17357</v>
      </c>
      <c r="D900" s="261">
        <v>21533</v>
      </c>
    </row>
    <row r="901" spans="1:4" s="22" customFormat="1" ht="26.25" thickBot="1">
      <c r="A901" s="60" t="s">
        <v>172</v>
      </c>
      <c r="B901" s="61" t="s">
        <v>173</v>
      </c>
      <c r="C901" s="120">
        <f>SUM(C906,C915,C926,C931,C965,C981,C987,C994,C943,C950,C955,C960)</f>
        <v>9966977.6899999995</v>
      </c>
      <c r="D901" s="265">
        <f>SUM(D906,D915,D926,D931,D965,D981,D987,D994,D943,D950,D955,D960)</f>
        <v>8869812.459999999</v>
      </c>
    </row>
    <row r="902" spans="1:4" s="22" customFormat="1">
      <c r="A902" s="127" t="s">
        <v>212</v>
      </c>
      <c r="B902" s="38" t="s">
        <v>214</v>
      </c>
      <c r="C902" s="91">
        <f>SUM(C927,C932,C966,C982,C988,C995,C916,C907,C944,C951,C956,C961)</f>
        <v>8002450.4299999997</v>
      </c>
      <c r="D902" s="220">
        <f>SUM(D927,D932,D966,D982,D988,D995,D916,D907,D944,D951,D956,D961)</f>
        <v>5182889</v>
      </c>
    </row>
    <row r="903" spans="1:4" s="15" customFormat="1">
      <c r="A903" s="127"/>
      <c r="B903" s="81" t="s">
        <v>252</v>
      </c>
      <c r="C903" s="102">
        <f>SUM(C904:C905)</f>
        <v>1964527.26</v>
      </c>
      <c r="D903" s="231">
        <f>SUM(D904:D905)</f>
        <v>3686923.46</v>
      </c>
    </row>
    <row r="904" spans="1:4" s="18" customFormat="1" ht="25.5">
      <c r="A904" s="128"/>
      <c r="B904" s="16" t="s">
        <v>254</v>
      </c>
      <c r="C904" s="106">
        <f>SUM(C918,C909)</f>
        <v>47400</v>
      </c>
      <c r="D904" s="233">
        <f>SUM(D918)</f>
        <v>2000000</v>
      </c>
    </row>
    <row r="905" spans="1:4" s="3" customFormat="1" ht="29.25" customHeight="1" thickBot="1">
      <c r="A905" s="129"/>
      <c r="B905" s="29" t="s">
        <v>216</v>
      </c>
      <c r="C905" s="92">
        <f>SUM(C910,C919,C933,C983,C989,C996,C945)</f>
        <v>1917127.26</v>
      </c>
      <c r="D905" s="225">
        <f>SUM(D910,D919,D933,D983,D989,D996,D945)</f>
        <v>1686923.46</v>
      </c>
    </row>
    <row r="906" spans="1:4" s="18" customFormat="1" ht="26.25" thickBot="1">
      <c r="A906" s="51" t="s">
        <v>174</v>
      </c>
      <c r="B906" s="31" t="s">
        <v>175</v>
      </c>
      <c r="C906" s="97">
        <f>SUM(C908,C907)</f>
        <v>159400</v>
      </c>
      <c r="D906" s="32">
        <f>SUM(D908,D907)</f>
        <v>6000</v>
      </c>
    </row>
    <row r="907" spans="1:4" s="22" customFormat="1">
      <c r="A907" s="127" t="s">
        <v>212</v>
      </c>
      <c r="B907" s="38" t="s">
        <v>214</v>
      </c>
      <c r="C907" s="91">
        <f>SUM(C911:C913)</f>
        <v>112000</v>
      </c>
      <c r="D907" s="220">
        <f>SUM(D911:D913)</f>
        <v>6000</v>
      </c>
    </row>
    <row r="908" spans="1:4" s="15" customFormat="1">
      <c r="A908" s="158"/>
      <c r="B908" s="80" t="s">
        <v>215</v>
      </c>
      <c r="C908" s="121">
        <f>SUM(C909:C910)</f>
        <v>47400</v>
      </c>
      <c r="D908" s="235">
        <f>SUM(D909:D910)</f>
        <v>0</v>
      </c>
    </row>
    <row r="909" spans="1:4" s="18" customFormat="1" ht="25.5">
      <c r="A909" s="134" t="s">
        <v>212</v>
      </c>
      <c r="B909" s="35" t="s">
        <v>255</v>
      </c>
      <c r="C909" s="122">
        <f>SUM(C914)</f>
        <v>47400</v>
      </c>
      <c r="D909" s="236">
        <f>SUM(D914)</f>
        <v>0</v>
      </c>
    </row>
    <row r="910" spans="1:4" s="10" customFormat="1" ht="32.25" customHeight="1">
      <c r="A910" s="137" t="s">
        <v>212</v>
      </c>
      <c r="B910" s="46" t="s">
        <v>216</v>
      </c>
      <c r="C910" s="114">
        <v>0</v>
      </c>
      <c r="D910" s="239">
        <v>0</v>
      </c>
    </row>
    <row r="911" spans="1:4">
      <c r="A911" s="132">
        <v>4210</v>
      </c>
      <c r="B911" s="6" t="s">
        <v>9</v>
      </c>
      <c r="C911" s="87">
        <v>2000</v>
      </c>
      <c r="D911" s="227"/>
    </row>
    <row r="912" spans="1:4">
      <c r="A912" s="132">
        <v>4270</v>
      </c>
      <c r="B912" s="6" t="s">
        <v>0</v>
      </c>
      <c r="C912" s="87">
        <v>60000</v>
      </c>
      <c r="D912" s="227">
        <v>0</v>
      </c>
    </row>
    <row r="913" spans="1:4">
      <c r="A913" s="140">
        <v>4300</v>
      </c>
      <c r="B913" s="23" t="s">
        <v>10</v>
      </c>
      <c r="C913" s="88">
        <v>50000</v>
      </c>
      <c r="D913" s="238">
        <v>6000</v>
      </c>
    </row>
    <row r="914" spans="1:4" ht="77.25" thickBot="1">
      <c r="A914" s="140">
        <v>6010</v>
      </c>
      <c r="B914" s="23" t="s">
        <v>302</v>
      </c>
      <c r="C914" s="88">
        <v>47400</v>
      </c>
      <c r="D914" s="238">
        <v>0</v>
      </c>
    </row>
    <row r="915" spans="1:4" s="3" customFormat="1" ht="13.5" thickBot="1">
      <c r="A915" s="51" t="s">
        <v>176</v>
      </c>
      <c r="B915" s="31" t="s">
        <v>177</v>
      </c>
      <c r="C915" s="97">
        <f>SUM(C917,C916)</f>
        <v>2277195.9700000002</v>
      </c>
      <c r="D915" s="32">
        <f>SUM(D917,D916)</f>
        <v>2070000</v>
      </c>
    </row>
    <row r="916" spans="1:4" s="22" customFormat="1">
      <c r="A916" s="75" t="s">
        <v>212</v>
      </c>
      <c r="B916" s="76" t="s">
        <v>214</v>
      </c>
      <c r="C916" s="117">
        <f>SUM(C925,C921,C920)</f>
        <v>2227195.9700000002</v>
      </c>
      <c r="D916" s="230">
        <f>SUM(D925,D921,D920)</f>
        <v>60000</v>
      </c>
    </row>
    <row r="917" spans="1:4" s="15" customFormat="1">
      <c r="A917" s="158"/>
      <c r="B917" s="80" t="s">
        <v>215</v>
      </c>
      <c r="C917" s="121">
        <f>SUM(C918:C919)</f>
        <v>50000</v>
      </c>
      <c r="D917" s="235">
        <f>SUM(D918:D919)</f>
        <v>2010000</v>
      </c>
    </row>
    <row r="918" spans="1:4" s="18" customFormat="1" ht="25.5">
      <c r="A918" s="134" t="s">
        <v>212</v>
      </c>
      <c r="B918" s="35" t="s">
        <v>255</v>
      </c>
      <c r="C918" s="122">
        <f>SUM(C922)</f>
        <v>0</v>
      </c>
      <c r="D918" s="236">
        <f>SUM(D922)</f>
        <v>2000000</v>
      </c>
    </row>
    <row r="919" spans="1:4" s="12" customFormat="1">
      <c r="A919" s="131"/>
      <c r="B919" s="19" t="s">
        <v>216</v>
      </c>
      <c r="C919" s="94">
        <f>SUM(C923)</f>
        <v>50000</v>
      </c>
      <c r="D919" s="229">
        <f>SUM(D923,D924)</f>
        <v>10000</v>
      </c>
    </row>
    <row r="920" spans="1:4" s="12" customFormat="1">
      <c r="A920" s="138">
        <v>4210</v>
      </c>
      <c r="B920" s="8" t="s">
        <v>9</v>
      </c>
      <c r="C920" s="95">
        <v>59548</v>
      </c>
      <c r="D920" s="221">
        <v>10000</v>
      </c>
    </row>
    <row r="921" spans="1:4">
      <c r="A921" s="140">
        <v>4300</v>
      </c>
      <c r="B921" s="23" t="s">
        <v>10</v>
      </c>
      <c r="C921" s="88">
        <v>167647.97</v>
      </c>
      <c r="D921" s="238">
        <v>50000</v>
      </c>
    </row>
    <row r="922" spans="1:4" s="10" customFormat="1" ht="24" customHeight="1">
      <c r="A922" s="135">
        <v>6010</v>
      </c>
      <c r="B922" s="13" t="s">
        <v>2</v>
      </c>
      <c r="C922" s="123">
        <v>0</v>
      </c>
      <c r="D922" s="237">
        <v>2000000</v>
      </c>
    </row>
    <row r="923" spans="1:4" ht="27" customHeight="1">
      <c r="A923" s="350">
        <v>6060</v>
      </c>
      <c r="B923" s="33" t="s">
        <v>17</v>
      </c>
      <c r="C923" s="351">
        <v>50000</v>
      </c>
      <c r="D923" s="352">
        <v>0</v>
      </c>
    </row>
    <row r="924" spans="1:4" ht="60.75" customHeight="1">
      <c r="A924" s="350">
        <v>6230</v>
      </c>
      <c r="B924" s="353" t="s">
        <v>316</v>
      </c>
      <c r="C924" s="351">
        <v>0</v>
      </c>
      <c r="D924" s="352">
        <v>10000</v>
      </c>
    </row>
    <row r="925" spans="1:4" s="10" customFormat="1" ht="24" customHeight="1" thickBot="1">
      <c r="A925" s="344">
        <v>8020</v>
      </c>
      <c r="B925" s="345" t="s">
        <v>285</v>
      </c>
      <c r="C925" s="346">
        <v>2000000</v>
      </c>
      <c r="D925" s="347">
        <v>0</v>
      </c>
    </row>
    <row r="926" spans="1:4" s="22" customFormat="1" ht="13.5" thickBot="1">
      <c r="A926" s="62" t="s">
        <v>178</v>
      </c>
      <c r="B926" s="63" t="s">
        <v>179</v>
      </c>
      <c r="C926" s="113">
        <f>SUM(C927)</f>
        <v>710302.82</v>
      </c>
      <c r="D926" s="257">
        <f>SUM(D927)</f>
        <v>774843</v>
      </c>
    </row>
    <row r="927" spans="1:4">
      <c r="A927" s="127" t="s">
        <v>212</v>
      </c>
      <c r="B927" s="38" t="s">
        <v>214</v>
      </c>
      <c r="C927" s="91">
        <f>SUM(C928:C930)</f>
        <v>710302.82</v>
      </c>
      <c r="D927" s="220">
        <f>SUM(D928:D930)</f>
        <v>774843</v>
      </c>
    </row>
    <row r="928" spans="1:4">
      <c r="A928" s="132">
        <v>4210</v>
      </c>
      <c r="B928" s="6" t="s">
        <v>9</v>
      </c>
      <c r="C928" s="87">
        <v>5000</v>
      </c>
      <c r="D928" s="227">
        <v>5000</v>
      </c>
    </row>
    <row r="929" spans="1:4" ht="13.5" thickBot="1">
      <c r="A929" s="152">
        <v>4260</v>
      </c>
      <c r="B929" s="71" t="s">
        <v>19</v>
      </c>
      <c r="C929" s="193">
        <v>28300</v>
      </c>
      <c r="D929" s="244">
        <v>30000</v>
      </c>
    </row>
    <row r="930" spans="1:4" s="3" customFormat="1" ht="27" customHeight="1" thickBot="1">
      <c r="A930" s="140">
        <v>4300</v>
      </c>
      <c r="B930" s="23" t="s">
        <v>10</v>
      </c>
      <c r="C930" s="88">
        <v>677002.82</v>
      </c>
      <c r="D930" s="238">
        <v>739843</v>
      </c>
    </row>
    <row r="931" spans="1:4" s="22" customFormat="1" ht="26.25" thickBot="1">
      <c r="A931" s="51" t="s">
        <v>180</v>
      </c>
      <c r="B931" s="31" t="s">
        <v>181</v>
      </c>
      <c r="C931" s="93">
        <f>SUM(C932:C933)</f>
        <v>923457.41999999993</v>
      </c>
      <c r="D931" s="37">
        <f>SUM(D932:D933)</f>
        <v>883902.26</v>
      </c>
    </row>
    <row r="932" spans="1:4" s="18" customFormat="1">
      <c r="A932" s="127" t="s">
        <v>212</v>
      </c>
      <c r="B932" s="38" t="s">
        <v>214</v>
      </c>
      <c r="C932" s="91">
        <f>SUM(C934:C940)</f>
        <v>880850.59</v>
      </c>
      <c r="D932" s="220">
        <f>SUM(D934:D940)</f>
        <v>820926</v>
      </c>
    </row>
    <row r="933" spans="1:4">
      <c r="A933" s="137" t="s">
        <v>212</v>
      </c>
      <c r="B933" s="46" t="s">
        <v>216</v>
      </c>
      <c r="C933" s="114">
        <f>SUM(C941:C942)</f>
        <v>42606.83</v>
      </c>
      <c r="D933" s="239">
        <f>SUM(D941:D942)</f>
        <v>62976.26</v>
      </c>
    </row>
    <row r="934" spans="1:4">
      <c r="A934" s="153">
        <v>4110</v>
      </c>
      <c r="B934" s="72" t="s">
        <v>6</v>
      </c>
      <c r="C934" s="115">
        <v>0</v>
      </c>
      <c r="D934" s="224">
        <v>340</v>
      </c>
    </row>
    <row r="935" spans="1:4">
      <c r="A935" s="153">
        <v>4120</v>
      </c>
      <c r="B935" s="72" t="s">
        <v>7</v>
      </c>
      <c r="C935" s="115">
        <v>0</v>
      </c>
      <c r="D935" s="224">
        <v>60</v>
      </c>
    </row>
    <row r="936" spans="1:4">
      <c r="A936" s="132">
        <v>4170</v>
      </c>
      <c r="B936" s="6" t="s">
        <v>8</v>
      </c>
      <c r="C936" s="87">
        <v>4200</v>
      </c>
      <c r="D936" s="227">
        <v>6400</v>
      </c>
    </row>
    <row r="937" spans="1:4">
      <c r="A937" s="132">
        <v>4210</v>
      </c>
      <c r="B937" s="6" t="s">
        <v>9</v>
      </c>
      <c r="C937" s="87">
        <v>93781.24</v>
      </c>
      <c r="D937" s="227">
        <v>45156</v>
      </c>
    </row>
    <row r="938" spans="1:4">
      <c r="A938" s="132">
        <v>4270</v>
      </c>
      <c r="B938" s="204" t="s">
        <v>0</v>
      </c>
      <c r="C938" s="87">
        <v>24599.35</v>
      </c>
      <c r="D938" s="227">
        <v>0</v>
      </c>
    </row>
    <row r="939" spans="1:4">
      <c r="A939" s="132">
        <v>4300</v>
      </c>
      <c r="B939" s="6" t="s">
        <v>10</v>
      </c>
      <c r="C939" s="87">
        <v>755700</v>
      </c>
      <c r="D939" s="227">
        <v>766500</v>
      </c>
    </row>
    <row r="940" spans="1:4" s="10" customFormat="1">
      <c r="A940" s="140">
        <v>4430</v>
      </c>
      <c r="B940" s="23" t="s">
        <v>11</v>
      </c>
      <c r="C940" s="88">
        <v>2570</v>
      </c>
      <c r="D940" s="238">
        <v>2470</v>
      </c>
    </row>
    <row r="941" spans="1:4" s="10" customFormat="1" ht="25.5">
      <c r="A941" s="133">
        <v>6050</v>
      </c>
      <c r="B941" s="33" t="s">
        <v>1</v>
      </c>
      <c r="C941" s="89">
        <v>35403.83</v>
      </c>
      <c r="D941" s="234">
        <v>52976.26</v>
      </c>
    </row>
    <row r="942" spans="1:4" s="3" customFormat="1" ht="26.25" thickBot="1">
      <c r="A942" s="133">
        <v>6060</v>
      </c>
      <c r="B942" s="33" t="s">
        <v>17</v>
      </c>
      <c r="C942" s="89">
        <v>7203</v>
      </c>
      <c r="D942" s="234">
        <v>10000</v>
      </c>
    </row>
    <row r="943" spans="1:4" s="22" customFormat="1" ht="26.25" thickBot="1">
      <c r="A943" s="51" t="s">
        <v>303</v>
      </c>
      <c r="B943" s="31" t="s">
        <v>304</v>
      </c>
      <c r="C943" s="93">
        <f>SUM(C944:C945)</f>
        <v>636295</v>
      </c>
      <c r="D943" s="37">
        <f>SUM(D944:D945)</f>
        <v>25000</v>
      </c>
    </row>
    <row r="944" spans="1:4" s="18" customFormat="1">
      <c r="A944" s="127" t="s">
        <v>212</v>
      </c>
      <c r="B944" s="38" t="s">
        <v>214</v>
      </c>
      <c r="C944" s="91">
        <f>SUM(C946:C947)</f>
        <v>2000</v>
      </c>
      <c r="D944" s="220">
        <f>SUM(D946:D947)</f>
        <v>0</v>
      </c>
    </row>
    <row r="945" spans="1:4">
      <c r="A945" s="137" t="s">
        <v>212</v>
      </c>
      <c r="B945" s="46" t="s">
        <v>216</v>
      </c>
      <c r="C945" s="114">
        <f>SUM(C949:C949)</f>
        <v>634295</v>
      </c>
      <c r="D945" s="239">
        <f>SUM(D948:D949)</f>
        <v>25000</v>
      </c>
    </row>
    <row r="946" spans="1:4">
      <c r="A946" s="132">
        <v>4210</v>
      </c>
      <c r="B946" s="6" t="s">
        <v>9</v>
      </c>
      <c r="C946" s="87">
        <v>1000</v>
      </c>
      <c r="D946" s="227">
        <v>0</v>
      </c>
    </row>
    <row r="947" spans="1:4">
      <c r="A947" s="132">
        <v>4300</v>
      </c>
      <c r="B947" s="6" t="s">
        <v>10</v>
      </c>
      <c r="C947" s="87">
        <v>1000</v>
      </c>
      <c r="D947" s="227">
        <v>0</v>
      </c>
    </row>
    <row r="948" spans="1:4" ht="25.5">
      <c r="A948" s="133">
        <v>6050</v>
      </c>
      <c r="B948" s="33" t="s">
        <v>1</v>
      </c>
      <c r="C948" s="89">
        <v>634295</v>
      </c>
      <c r="D948" s="234">
        <v>0</v>
      </c>
    </row>
    <row r="949" spans="1:4" s="10" customFormat="1" ht="77.25" thickBot="1">
      <c r="A949" s="350">
        <v>6230</v>
      </c>
      <c r="B949" s="353" t="s">
        <v>316</v>
      </c>
      <c r="C949" s="351">
        <f>SUM(C948)</f>
        <v>634295</v>
      </c>
      <c r="D949" s="352">
        <v>25000</v>
      </c>
    </row>
    <row r="950" spans="1:4" s="22" customFormat="1" ht="26.25" thickBot="1">
      <c r="A950" s="51" t="s">
        <v>305</v>
      </c>
      <c r="B950" s="31" t="s">
        <v>306</v>
      </c>
      <c r="C950" s="93">
        <f>SUM(C951:C952)</f>
        <v>10000</v>
      </c>
      <c r="D950" s="37">
        <f>SUM(D951:D952)</f>
        <v>0</v>
      </c>
    </row>
    <row r="951" spans="1:4" s="18" customFormat="1">
      <c r="A951" s="127" t="s">
        <v>212</v>
      </c>
      <c r="B951" s="38" t="s">
        <v>214</v>
      </c>
      <c r="C951" s="91">
        <f>SUM(C953:C954)</f>
        <v>10000</v>
      </c>
      <c r="D951" s="220">
        <f>SUM(D953:D954)</f>
        <v>0</v>
      </c>
    </row>
    <row r="952" spans="1:4">
      <c r="A952" s="137" t="s">
        <v>212</v>
      </c>
      <c r="B952" s="46" t="s">
        <v>216</v>
      </c>
      <c r="C952" s="114">
        <v>0</v>
      </c>
      <c r="D952" s="239">
        <v>0</v>
      </c>
    </row>
    <row r="953" spans="1:4">
      <c r="A953" s="132">
        <v>4210</v>
      </c>
      <c r="B953" s="6" t="s">
        <v>9</v>
      </c>
      <c r="C953" s="87">
        <v>5000</v>
      </c>
      <c r="D953" s="227">
        <v>0</v>
      </c>
    </row>
    <row r="954" spans="1:4" ht="13.5" thickBot="1">
      <c r="A954" s="132">
        <v>4300</v>
      </c>
      <c r="B954" s="6" t="s">
        <v>10</v>
      </c>
      <c r="C954" s="87">
        <v>5000</v>
      </c>
      <c r="D954" s="227">
        <v>0</v>
      </c>
    </row>
    <row r="955" spans="1:4" s="22" customFormat="1" ht="26.25" thickBot="1">
      <c r="A955" s="51" t="s">
        <v>307</v>
      </c>
      <c r="B955" s="31" t="s">
        <v>308</v>
      </c>
      <c r="C955" s="93">
        <f>SUM(C956:C957)</f>
        <v>200000</v>
      </c>
      <c r="D955" s="37">
        <f>SUM(D956:D957)</f>
        <v>67000</v>
      </c>
    </row>
    <row r="956" spans="1:4" s="18" customFormat="1">
      <c r="A956" s="127" t="s">
        <v>212</v>
      </c>
      <c r="B956" s="38" t="s">
        <v>214</v>
      </c>
      <c r="C956" s="91">
        <f>SUM(C958:C959)</f>
        <v>200000</v>
      </c>
      <c r="D956" s="220">
        <f>SUM(D958:D959)</f>
        <v>67000</v>
      </c>
    </row>
    <row r="957" spans="1:4">
      <c r="A957" s="137" t="s">
        <v>212</v>
      </c>
      <c r="B957" s="46" t="s">
        <v>216</v>
      </c>
      <c r="C957" s="114">
        <v>0</v>
      </c>
      <c r="D957" s="239">
        <v>0</v>
      </c>
    </row>
    <row r="958" spans="1:4">
      <c r="A958" s="132">
        <v>4210</v>
      </c>
      <c r="B958" s="6" t="s">
        <v>9</v>
      </c>
      <c r="C958" s="87">
        <v>100000</v>
      </c>
      <c r="D958" s="227">
        <v>47000</v>
      </c>
    </row>
    <row r="959" spans="1:4" ht="13.5" thickBot="1">
      <c r="A959" s="132">
        <v>4300</v>
      </c>
      <c r="B959" s="6" t="s">
        <v>10</v>
      </c>
      <c r="C959" s="87">
        <v>100000</v>
      </c>
      <c r="D959" s="227">
        <v>20000</v>
      </c>
    </row>
    <row r="960" spans="1:4" s="22" customFormat="1" ht="26.25" thickBot="1">
      <c r="A960" s="51" t="s">
        <v>309</v>
      </c>
      <c r="B960" s="31" t="s">
        <v>310</v>
      </c>
      <c r="C960" s="93">
        <f>SUM(C961:C962)</f>
        <v>101000</v>
      </c>
      <c r="D960" s="37">
        <f>SUM(D961:D962)</f>
        <v>15000</v>
      </c>
    </row>
    <row r="961" spans="1:4" s="18" customFormat="1">
      <c r="A961" s="127" t="s">
        <v>212</v>
      </c>
      <c r="B961" s="38" t="s">
        <v>214</v>
      </c>
      <c r="C961" s="91">
        <f>SUM(C963:C964)</f>
        <v>101000</v>
      </c>
      <c r="D961" s="220">
        <f>SUM(D963:D964)</f>
        <v>15000</v>
      </c>
    </row>
    <row r="962" spans="1:4">
      <c r="A962" s="137" t="s">
        <v>212</v>
      </c>
      <c r="B962" s="46" t="s">
        <v>216</v>
      </c>
      <c r="C962" s="114">
        <v>0</v>
      </c>
      <c r="D962" s="239">
        <v>0</v>
      </c>
    </row>
    <row r="963" spans="1:4">
      <c r="A963" s="132">
        <v>4210</v>
      </c>
      <c r="B963" s="6" t="s">
        <v>9</v>
      </c>
      <c r="C963" s="87">
        <v>1000</v>
      </c>
      <c r="D963" s="227">
        <v>5000</v>
      </c>
    </row>
    <row r="964" spans="1:4" ht="13.5" thickBot="1">
      <c r="A964" s="132">
        <v>4300</v>
      </c>
      <c r="B964" s="6" t="s">
        <v>10</v>
      </c>
      <c r="C964" s="87">
        <v>100000</v>
      </c>
      <c r="D964" s="227">
        <v>10000</v>
      </c>
    </row>
    <row r="965" spans="1:4" s="22" customFormat="1" ht="13.5" thickBot="1">
      <c r="A965" s="51" t="s">
        <v>217</v>
      </c>
      <c r="B965" s="31" t="s">
        <v>182</v>
      </c>
      <c r="C965" s="97">
        <f>SUM(C967:C980)</f>
        <v>288360.88</v>
      </c>
      <c r="D965" s="32">
        <f>SUM(D967:D980)</f>
        <v>181580</v>
      </c>
    </row>
    <row r="966" spans="1:4">
      <c r="A966" s="127" t="s">
        <v>212</v>
      </c>
      <c r="B966" s="38" t="s">
        <v>214</v>
      </c>
      <c r="C966" s="91">
        <f>SUM(C967:C980)</f>
        <v>288360.88</v>
      </c>
      <c r="D966" s="220">
        <f>SUM(D967:D980)</f>
        <v>181580</v>
      </c>
    </row>
    <row r="967" spans="1:4" ht="25.5">
      <c r="A967" s="371">
        <v>3030</v>
      </c>
      <c r="B967" s="372" t="s">
        <v>20</v>
      </c>
      <c r="C967" s="373">
        <v>2604</v>
      </c>
      <c r="D967" s="374">
        <v>2604</v>
      </c>
    </row>
    <row r="968" spans="1:4" ht="25.5">
      <c r="A968" s="132">
        <v>4010</v>
      </c>
      <c r="B968" s="6" t="s">
        <v>4</v>
      </c>
      <c r="C968" s="87">
        <v>92539</v>
      </c>
      <c r="D968" s="227">
        <v>92539</v>
      </c>
    </row>
    <row r="969" spans="1:4">
      <c r="A969" s="132">
        <v>4040</v>
      </c>
      <c r="B969" s="6" t="s">
        <v>24</v>
      </c>
      <c r="C969" s="87">
        <v>7000</v>
      </c>
      <c r="D969" s="227">
        <v>7000</v>
      </c>
    </row>
    <row r="970" spans="1:4">
      <c r="A970" s="132">
        <v>4110</v>
      </c>
      <c r="B970" s="6" t="s">
        <v>6</v>
      </c>
      <c r="C970" s="87">
        <v>13334</v>
      </c>
      <c r="D970" s="227">
        <v>13334</v>
      </c>
    </row>
    <row r="971" spans="1:4">
      <c r="A971" s="132">
        <v>4120</v>
      </c>
      <c r="B971" s="6" t="s">
        <v>7</v>
      </c>
      <c r="C971" s="87">
        <v>2376</v>
      </c>
      <c r="D971" s="227">
        <v>2376</v>
      </c>
    </row>
    <row r="972" spans="1:4" ht="38.25">
      <c r="A972" s="132">
        <v>4140</v>
      </c>
      <c r="B972" s="6" t="s">
        <v>25</v>
      </c>
      <c r="C972" s="87">
        <v>2744</v>
      </c>
      <c r="D972" s="227">
        <v>2744</v>
      </c>
    </row>
    <row r="973" spans="1:4">
      <c r="A973" s="132">
        <v>4170</v>
      </c>
      <c r="B973" s="6" t="s">
        <v>8</v>
      </c>
      <c r="C973" s="87">
        <v>959</v>
      </c>
      <c r="D973" s="227">
        <v>959</v>
      </c>
    </row>
    <row r="974" spans="1:4">
      <c r="A974" s="132">
        <v>4210</v>
      </c>
      <c r="B974" s="6" t="s">
        <v>9</v>
      </c>
      <c r="C974" s="87">
        <v>7749</v>
      </c>
      <c r="D974" s="227">
        <v>7749</v>
      </c>
    </row>
    <row r="975" spans="1:4">
      <c r="A975" s="132">
        <v>4260</v>
      </c>
      <c r="B975" s="6" t="s">
        <v>19</v>
      </c>
      <c r="C975" s="87">
        <v>5000</v>
      </c>
      <c r="D975" s="227">
        <v>5000</v>
      </c>
    </row>
    <row r="976" spans="1:4">
      <c r="A976" s="132">
        <v>4270</v>
      </c>
      <c r="B976" s="6" t="s">
        <v>0</v>
      </c>
      <c r="C976" s="87">
        <v>104032</v>
      </c>
      <c r="D976" s="227">
        <v>0</v>
      </c>
    </row>
    <row r="977" spans="1:4">
      <c r="A977" s="132">
        <v>4300</v>
      </c>
      <c r="B977" s="6" t="s">
        <v>10</v>
      </c>
      <c r="C977" s="87">
        <v>33408.400000000001</v>
      </c>
      <c r="D977" s="227">
        <v>31568</v>
      </c>
    </row>
    <row r="978" spans="1:4" ht="51">
      <c r="A978" s="132">
        <v>4370</v>
      </c>
      <c r="B978" s="6" t="s">
        <v>295</v>
      </c>
      <c r="C978" s="87">
        <v>1100</v>
      </c>
      <c r="D978" s="227">
        <v>1100</v>
      </c>
    </row>
    <row r="979" spans="1:4" ht="29.25" customHeight="1">
      <c r="A979" s="132">
        <v>4410</v>
      </c>
      <c r="B979" s="6" t="s">
        <v>22</v>
      </c>
      <c r="C979" s="87">
        <v>12225.48</v>
      </c>
      <c r="D979" s="227">
        <v>11317</v>
      </c>
    </row>
    <row r="980" spans="1:4" s="3" customFormat="1" ht="26.25" thickBot="1">
      <c r="A980" s="140">
        <v>4440</v>
      </c>
      <c r="B980" s="23" t="s">
        <v>30</v>
      </c>
      <c r="C980" s="88">
        <v>3290</v>
      </c>
      <c r="D980" s="238">
        <v>3290</v>
      </c>
    </row>
    <row r="981" spans="1:4" s="22" customFormat="1" ht="13.5" thickBot="1">
      <c r="A981" s="51" t="s">
        <v>183</v>
      </c>
      <c r="B981" s="31" t="s">
        <v>184</v>
      </c>
      <c r="C981" s="97">
        <f>SUM(C984:C986)</f>
        <v>2585585.8199999998</v>
      </c>
      <c r="D981" s="32">
        <f>SUM(D984:D986)</f>
        <v>2600000</v>
      </c>
    </row>
    <row r="982" spans="1:4" s="18" customFormat="1">
      <c r="A982" s="127" t="s">
        <v>212</v>
      </c>
      <c r="B982" s="38" t="s">
        <v>214</v>
      </c>
      <c r="C982" s="91">
        <f>SUM(C984:C985)</f>
        <v>2210000</v>
      </c>
      <c r="D982" s="220">
        <f>SUM(D984:D985)</f>
        <v>2300000</v>
      </c>
    </row>
    <row r="983" spans="1:4">
      <c r="A983" s="131"/>
      <c r="B983" s="19" t="s">
        <v>216</v>
      </c>
      <c r="C983" s="94">
        <f>SUM(C986)</f>
        <v>375585.82</v>
      </c>
      <c r="D983" s="229">
        <f>SUM(D986)</f>
        <v>300000</v>
      </c>
    </row>
    <row r="984" spans="1:4">
      <c r="A984" s="132">
        <v>4260</v>
      </c>
      <c r="B984" s="6" t="s">
        <v>19</v>
      </c>
      <c r="C984" s="87">
        <v>1480000</v>
      </c>
      <c r="D984" s="227">
        <v>1550000</v>
      </c>
    </row>
    <row r="985" spans="1:4" s="10" customFormat="1" ht="27.75" customHeight="1">
      <c r="A985" s="132">
        <v>4270</v>
      </c>
      <c r="B985" s="6" t="s">
        <v>0</v>
      </c>
      <c r="C985" s="87">
        <v>730000</v>
      </c>
      <c r="D985" s="227">
        <v>750000</v>
      </c>
    </row>
    <row r="986" spans="1:4" s="3" customFormat="1" ht="26.25" thickBot="1">
      <c r="A986" s="133">
        <v>6050</v>
      </c>
      <c r="B986" s="33" t="s">
        <v>1</v>
      </c>
      <c r="C986" s="89">
        <v>375585.82</v>
      </c>
      <c r="D986" s="234">
        <v>300000</v>
      </c>
    </row>
    <row r="987" spans="1:4" s="22" customFormat="1" ht="13.5" thickBot="1">
      <c r="A987" s="51" t="s">
        <v>185</v>
      </c>
      <c r="B987" s="31" t="s">
        <v>186</v>
      </c>
      <c r="C987" s="93">
        <f>SUM(C988:C989)</f>
        <v>197240</v>
      </c>
      <c r="D987" s="37">
        <f>SUM(D988:D989)</f>
        <v>500000</v>
      </c>
    </row>
    <row r="988" spans="1:4" s="18" customFormat="1">
      <c r="A988" s="75" t="s">
        <v>212</v>
      </c>
      <c r="B988" s="76" t="s">
        <v>214</v>
      </c>
      <c r="C988" s="117">
        <f>SUM(C990:C991)</f>
        <v>136000</v>
      </c>
      <c r="D988" s="230">
        <f>SUM(D990:D991)</f>
        <v>150000</v>
      </c>
    </row>
    <row r="989" spans="1:4" s="18" customFormat="1">
      <c r="A989" s="131"/>
      <c r="B989" s="19" t="s">
        <v>216</v>
      </c>
      <c r="C989" s="94">
        <f>SUM(C992:C993)</f>
        <v>61240</v>
      </c>
      <c r="D989" s="229">
        <f>SUM(D992:D993)</f>
        <v>350000</v>
      </c>
    </row>
    <row r="990" spans="1:4" ht="25.5">
      <c r="A990" s="159">
        <v>2650</v>
      </c>
      <c r="B990" s="8" t="s">
        <v>15</v>
      </c>
      <c r="C990" s="95">
        <v>51000</v>
      </c>
      <c r="D990" s="221">
        <v>65000</v>
      </c>
    </row>
    <row r="991" spans="1:4" s="10" customFormat="1" ht="28.5" customHeight="1">
      <c r="A991" s="132">
        <v>4430</v>
      </c>
      <c r="B991" s="6" t="s">
        <v>11</v>
      </c>
      <c r="C991" s="87">
        <v>85000</v>
      </c>
      <c r="D991" s="227">
        <v>85000</v>
      </c>
    </row>
    <row r="992" spans="1:4" s="10" customFormat="1" ht="28.5" customHeight="1">
      <c r="A992" s="133">
        <v>6050</v>
      </c>
      <c r="B992" s="33" t="s">
        <v>1</v>
      </c>
      <c r="C992" s="89">
        <v>10000</v>
      </c>
      <c r="D992" s="234">
        <v>350000</v>
      </c>
    </row>
    <row r="993" spans="1:4" s="10" customFormat="1" ht="63.75">
      <c r="A993" s="141">
        <v>6210</v>
      </c>
      <c r="B993" s="357" t="s">
        <v>248</v>
      </c>
      <c r="C993" s="358">
        <v>51240</v>
      </c>
      <c r="D993" s="241">
        <v>0</v>
      </c>
    </row>
    <row r="994" spans="1:4" s="22" customFormat="1" ht="13.5" thickBot="1">
      <c r="A994" s="62" t="s">
        <v>187</v>
      </c>
      <c r="B994" s="63" t="s">
        <v>188</v>
      </c>
      <c r="C994" s="112">
        <f>SUM(C995:C996)</f>
        <v>1878139.7799999998</v>
      </c>
      <c r="D994" s="248">
        <f>SUM(D995,D996)</f>
        <v>1746487.2</v>
      </c>
    </row>
    <row r="995" spans="1:4" s="18" customFormat="1">
      <c r="A995" s="75" t="s">
        <v>212</v>
      </c>
      <c r="B995" s="76" t="s">
        <v>214</v>
      </c>
      <c r="C995" s="117">
        <f>SUM(C997:C1009)</f>
        <v>1124740.17</v>
      </c>
      <c r="D995" s="230">
        <f>SUM(D997:D1009)</f>
        <v>807540</v>
      </c>
    </row>
    <row r="996" spans="1:4" s="18" customFormat="1">
      <c r="A996" s="131"/>
      <c r="B996" s="19" t="s">
        <v>216</v>
      </c>
      <c r="C996" s="94">
        <f>SUM(C1010:C1010)</f>
        <v>753399.61</v>
      </c>
      <c r="D996" s="229">
        <f>SUM(D1010)</f>
        <v>938947.2</v>
      </c>
    </row>
    <row r="997" spans="1:4" s="3" customFormat="1" ht="58.5" customHeight="1">
      <c r="A997" s="148">
        <v>2820</v>
      </c>
      <c r="B997" s="290" t="s">
        <v>16</v>
      </c>
      <c r="C997" s="181">
        <v>8000</v>
      </c>
      <c r="D997" s="263">
        <v>8000</v>
      </c>
    </row>
    <row r="998" spans="1:4" s="3" customFormat="1" ht="83.25" customHeight="1">
      <c r="A998" s="148">
        <v>2830</v>
      </c>
      <c r="B998" s="290" t="s">
        <v>274</v>
      </c>
      <c r="C998" s="181">
        <v>2000</v>
      </c>
      <c r="D998" s="263">
        <v>2000</v>
      </c>
    </row>
    <row r="999" spans="1:4">
      <c r="A999" s="138">
        <v>4110</v>
      </c>
      <c r="B999" s="8" t="s">
        <v>227</v>
      </c>
      <c r="C999" s="95">
        <v>830</v>
      </c>
      <c r="D999" s="221">
        <v>833</v>
      </c>
    </row>
    <row r="1000" spans="1:4">
      <c r="A1000" s="138">
        <v>4120</v>
      </c>
      <c r="B1000" s="8" t="s">
        <v>7</v>
      </c>
      <c r="C1000" s="95">
        <v>330</v>
      </c>
      <c r="D1000" s="221">
        <v>322</v>
      </c>
    </row>
    <row r="1001" spans="1:4">
      <c r="A1001" s="132">
        <v>4170</v>
      </c>
      <c r="B1001" s="6" t="s">
        <v>8</v>
      </c>
      <c r="C1001" s="95">
        <v>21840</v>
      </c>
      <c r="D1001" s="221">
        <v>8445</v>
      </c>
    </row>
    <row r="1002" spans="1:4">
      <c r="A1002" s="132">
        <v>4210</v>
      </c>
      <c r="B1002" s="6" t="s">
        <v>9</v>
      </c>
      <c r="C1002" s="95">
        <v>240794</v>
      </c>
      <c r="D1002" s="221">
        <v>45040</v>
      </c>
    </row>
    <row r="1003" spans="1:4" ht="25.5">
      <c r="A1003" s="132">
        <v>4240</v>
      </c>
      <c r="B1003" s="6" t="s">
        <v>26</v>
      </c>
      <c r="C1003" s="95">
        <v>5000</v>
      </c>
      <c r="D1003" s="221">
        <v>2000</v>
      </c>
    </row>
    <row r="1004" spans="1:4">
      <c r="A1004" s="132">
        <v>4260</v>
      </c>
      <c r="B1004" s="6" t="s">
        <v>19</v>
      </c>
      <c r="C1004" s="95">
        <v>19818.419999999998</v>
      </c>
      <c r="D1004" s="221">
        <v>17700</v>
      </c>
    </row>
    <row r="1005" spans="1:4">
      <c r="A1005" s="132">
        <v>4270</v>
      </c>
      <c r="B1005" s="6" t="s">
        <v>0</v>
      </c>
      <c r="C1005" s="95">
        <v>0</v>
      </c>
      <c r="D1005" s="221">
        <v>33000</v>
      </c>
    </row>
    <row r="1006" spans="1:4">
      <c r="A1006" s="132">
        <v>4300</v>
      </c>
      <c r="B1006" s="6" t="s">
        <v>10</v>
      </c>
      <c r="C1006" s="95">
        <v>815347.75</v>
      </c>
      <c r="D1006" s="221">
        <v>687250</v>
      </c>
    </row>
    <row r="1007" spans="1:4" s="10" customFormat="1">
      <c r="A1007" s="132">
        <v>4430</v>
      </c>
      <c r="B1007" s="6" t="s">
        <v>11</v>
      </c>
      <c r="C1007" s="95">
        <v>780</v>
      </c>
      <c r="D1007" s="221">
        <v>1450</v>
      </c>
    </row>
    <row r="1008" spans="1:4" s="10" customFormat="1" ht="25.5">
      <c r="A1008" s="140">
        <v>4700</v>
      </c>
      <c r="B1008" s="23" t="s">
        <v>233</v>
      </c>
      <c r="C1008" s="118">
        <v>5000</v>
      </c>
      <c r="D1008" s="222">
        <v>1500</v>
      </c>
    </row>
    <row r="1009" spans="1:4" s="10" customFormat="1" ht="25.5">
      <c r="A1009" s="140">
        <v>4750</v>
      </c>
      <c r="B1009" s="23" t="s">
        <v>13</v>
      </c>
      <c r="C1009" s="118">
        <v>5000</v>
      </c>
      <c r="D1009" s="222">
        <v>0</v>
      </c>
    </row>
    <row r="1010" spans="1:4" s="10" customFormat="1" ht="26.25" thickBot="1">
      <c r="A1010" s="151">
        <v>6050</v>
      </c>
      <c r="B1010" s="70" t="s">
        <v>1</v>
      </c>
      <c r="C1010" s="299">
        <v>753399.61</v>
      </c>
      <c r="D1010" s="300">
        <v>938947.2</v>
      </c>
    </row>
    <row r="1011" spans="1:4" s="22" customFormat="1" ht="26.25" thickBot="1">
      <c r="A1011" s="50" t="s">
        <v>189</v>
      </c>
      <c r="B1011" s="26" t="s">
        <v>190</v>
      </c>
      <c r="C1011" s="101">
        <f>SUM(C1014,C1026,C1042,C1048,C1060)</f>
        <v>7679832.8600000003</v>
      </c>
      <c r="D1011" s="27">
        <f>SUM(D1014,D1026,D1042,D1048,D1060)</f>
        <v>5868024.1600000001</v>
      </c>
    </row>
    <row r="1012" spans="1:4" s="18" customFormat="1">
      <c r="A1012" s="127" t="s">
        <v>212</v>
      </c>
      <c r="B1012" s="38" t="s">
        <v>214</v>
      </c>
      <c r="C1012" s="91">
        <f>SUM(C1015,C1027,C1043,C1049,C1061)</f>
        <v>6766808.4700000007</v>
      </c>
      <c r="D1012" s="220">
        <f>SUM(D1015,D1027,D1043,D1049,D1061)</f>
        <v>4775156.7700000005</v>
      </c>
    </row>
    <row r="1013" spans="1:4" s="3" customFormat="1" ht="29.25" customHeight="1" thickBot="1">
      <c r="A1013" s="129"/>
      <c r="B1013" s="29" t="s">
        <v>216</v>
      </c>
      <c r="C1013" s="92">
        <f>SUM(C1028,C1044,C1050,C1062)</f>
        <v>913024.39000000013</v>
      </c>
      <c r="D1013" s="225">
        <f>SUM(D1028,D1044,D1050,D1062)</f>
        <v>1092867.3899999999</v>
      </c>
    </row>
    <row r="1014" spans="1:4" s="22" customFormat="1" ht="26.25" thickBot="1">
      <c r="A1014" s="51" t="s">
        <v>191</v>
      </c>
      <c r="B1014" s="31" t="s">
        <v>192</v>
      </c>
      <c r="C1014" s="97">
        <f>SUM(C1015)</f>
        <v>354909.62</v>
      </c>
      <c r="D1014" s="32">
        <f>SUM(D1016:D1025)</f>
        <v>270841</v>
      </c>
    </row>
    <row r="1015" spans="1:4" ht="13.5" thickBot="1">
      <c r="A1015" s="207" t="s">
        <v>212</v>
      </c>
      <c r="B1015" s="208" t="s">
        <v>214</v>
      </c>
      <c r="C1015" s="209">
        <f>SUM(C1016:C1025)</f>
        <v>354909.62</v>
      </c>
      <c r="D1015" s="266">
        <f>SUM(D1016:D1025)</f>
        <v>270841</v>
      </c>
    </row>
    <row r="1016" spans="1:4" ht="44.25" customHeight="1">
      <c r="A1016" s="206">
        <v>2800</v>
      </c>
      <c r="B1016" s="289" t="s">
        <v>43</v>
      </c>
      <c r="C1016" s="181">
        <v>90010</v>
      </c>
      <c r="D1016" s="263">
        <v>2000</v>
      </c>
    </row>
    <row r="1017" spans="1:4" s="3" customFormat="1" ht="58.5" customHeight="1">
      <c r="A1017" s="148">
        <v>2820</v>
      </c>
      <c r="B1017" s="290" t="s">
        <v>16</v>
      </c>
      <c r="C1017" s="181">
        <v>155140</v>
      </c>
      <c r="D1017" s="263">
        <v>156000</v>
      </c>
    </row>
    <row r="1018" spans="1:4" s="3" customFormat="1" ht="83.25" customHeight="1">
      <c r="A1018" s="148">
        <v>2830</v>
      </c>
      <c r="B1018" s="290" t="s">
        <v>274</v>
      </c>
      <c r="C1018" s="181">
        <v>0</v>
      </c>
      <c r="D1018" s="263">
        <v>2000</v>
      </c>
    </row>
    <row r="1019" spans="1:4" s="3" customFormat="1" ht="30" customHeight="1">
      <c r="A1019" s="375">
        <v>3020</v>
      </c>
      <c r="B1019" s="376" t="s">
        <v>3</v>
      </c>
      <c r="C1019" s="380">
        <v>10000</v>
      </c>
      <c r="D1019" s="381">
        <v>10000</v>
      </c>
    </row>
    <row r="1020" spans="1:4" s="3" customFormat="1" ht="30" customHeight="1">
      <c r="A1020" s="143">
        <v>4090</v>
      </c>
      <c r="B1020" s="43" t="s">
        <v>21</v>
      </c>
      <c r="C1020" s="119">
        <v>4460</v>
      </c>
      <c r="D1020" s="249">
        <v>3270</v>
      </c>
    </row>
    <row r="1021" spans="1:4" s="3" customFormat="1" ht="17.25" customHeight="1">
      <c r="A1021" s="143">
        <v>4170</v>
      </c>
      <c r="B1021" s="43" t="s">
        <v>222</v>
      </c>
      <c r="C1021" s="119">
        <v>19290</v>
      </c>
      <c r="D1021" s="249">
        <v>21050</v>
      </c>
    </row>
    <row r="1022" spans="1:4" s="3" customFormat="1" ht="18" customHeight="1">
      <c r="A1022" s="143">
        <v>4210</v>
      </c>
      <c r="B1022" s="43" t="s">
        <v>9</v>
      </c>
      <c r="C1022" s="119">
        <v>33700.620000000003</v>
      </c>
      <c r="D1022" s="249">
        <v>39346</v>
      </c>
    </row>
    <row r="1023" spans="1:4" s="3" customFormat="1" ht="13.5" customHeight="1">
      <c r="A1023" s="143">
        <v>4260</v>
      </c>
      <c r="B1023" s="43" t="s">
        <v>19</v>
      </c>
      <c r="C1023" s="119">
        <v>1000</v>
      </c>
      <c r="D1023" s="249">
        <v>0</v>
      </c>
    </row>
    <row r="1024" spans="1:4" s="3" customFormat="1" ht="19.5" customHeight="1">
      <c r="A1024" s="143">
        <v>4300</v>
      </c>
      <c r="B1024" s="43" t="s">
        <v>10</v>
      </c>
      <c r="C1024" s="119">
        <v>40310</v>
      </c>
      <c r="D1024" s="249">
        <v>36875</v>
      </c>
    </row>
    <row r="1025" spans="1:4" s="3" customFormat="1" ht="18.75" customHeight="1" thickBot="1">
      <c r="A1025" s="149">
        <v>4430</v>
      </c>
      <c r="B1025" s="343" t="s">
        <v>11</v>
      </c>
      <c r="C1025" s="205">
        <v>999</v>
      </c>
      <c r="D1025" s="264">
        <v>300</v>
      </c>
    </row>
    <row r="1026" spans="1:4" s="22" customFormat="1" ht="26.25" thickBot="1">
      <c r="A1026" s="51" t="s">
        <v>193</v>
      </c>
      <c r="B1026" s="31" t="s">
        <v>194</v>
      </c>
      <c r="C1026" s="97">
        <f>SUM(C1027:C1028)</f>
        <v>3233007.9400000004</v>
      </c>
      <c r="D1026" s="32">
        <f>SUM(D1027:D1028)</f>
        <v>3591638.2199999997</v>
      </c>
    </row>
    <row r="1027" spans="1:4" s="18" customFormat="1">
      <c r="A1027" s="127" t="s">
        <v>212</v>
      </c>
      <c r="B1027" s="38" t="s">
        <v>214</v>
      </c>
      <c r="C1027" s="91">
        <f>SUM(C1029:C1039)</f>
        <v>2719918.8500000006</v>
      </c>
      <c r="D1027" s="220">
        <f>SUM(D1029:D1039)</f>
        <v>2539766.3199999998</v>
      </c>
    </row>
    <row r="1028" spans="1:4">
      <c r="A1028" s="131"/>
      <c r="B1028" s="19" t="s">
        <v>216</v>
      </c>
      <c r="C1028" s="94">
        <f>SUM(C1040:C1041)</f>
        <v>513089.09</v>
      </c>
      <c r="D1028" s="229">
        <f>SUM(D1040:D1041)</f>
        <v>1051871.8999999999</v>
      </c>
    </row>
    <row r="1029" spans="1:4" ht="25.5">
      <c r="A1029" s="142">
        <v>2480</v>
      </c>
      <c r="B1029" s="6" t="s">
        <v>50</v>
      </c>
      <c r="C1029" s="87">
        <v>2277300</v>
      </c>
      <c r="D1029" s="227">
        <v>2186000</v>
      </c>
    </row>
    <row r="1030" spans="1:4">
      <c r="A1030" s="132">
        <v>4110</v>
      </c>
      <c r="B1030" s="6" t="s">
        <v>6</v>
      </c>
      <c r="C1030" s="87">
        <v>1370</v>
      </c>
      <c r="D1030" s="227">
        <v>100</v>
      </c>
    </row>
    <row r="1031" spans="1:4">
      <c r="A1031" s="132">
        <v>4120</v>
      </c>
      <c r="B1031" s="6" t="s">
        <v>7</v>
      </c>
      <c r="C1031" s="87">
        <v>240</v>
      </c>
      <c r="D1031" s="227">
        <v>600</v>
      </c>
    </row>
    <row r="1032" spans="1:4">
      <c r="A1032" s="132">
        <v>4170</v>
      </c>
      <c r="B1032" s="6" t="s">
        <v>8</v>
      </c>
      <c r="C1032" s="87">
        <v>6610</v>
      </c>
      <c r="D1032" s="227">
        <v>4100</v>
      </c>
    </row>
    <row r="1033" spans="1:4">
      <c r="A1033" s="132">
        <v>4210</v>
      </c>
      <c r="B1033" s="6" t="s">
        <v>9</v>
      </c>
      <c r="C1033" s="87">
        <v>137914.47</v>
      </c>
      <c r="D1033" s="227">
        <v>89765.61</v>
      </c>
    </row>
    <row r="1034" spans="1:4">
      <c r="A1034" s="132">
        <v>4260</v>
      </c>
      <c r="B1034" s="6" t="s">
        <v>19</v>
      </c>
      <c r="C1034" s="87">
        <v>74171.240000000005</v>
      </c>
      <c r="D1034" s="227">
        <v>68284</v>
      </c>
    </row>
    <row r="1035" spans="1:4">
      <c r="A1035" s="132">
        <v>4270</v>
      </c>
      <c r="B1035" s="6" t="s">
        <v>0</v>
      </c>
      <c r="C1035" s="87">
        <v>188971.5</v>
      </c>
      <c r="D1035" s="227">
        <v>168732.35</v>
      </c>
    </row>
    <row r="1036" spans="1:4">
      <c r="A1036" s="132">
        <v>4300</v>
      </c>
      <c r="B1036" s="6" t="s">
        <v>10</v>
      </c>
      <c r="C1036" s="87">
        <v>23793.64</v>
      </c>
      <c r="D1036" s="227">
        <v>13796.36</v>
      </c>
    </row>
    <row r="1037" spans="1:4" ht="25.5">
      <c r="A1037" s="132">
        <v>4350</v>
      </c>
      <c r="B1037" s="6" t="s">
        <v>31</v>
      </c>
      <c r="C1037" s="87">
        <v>888</v>
      </c>
      <c r="D1037" s="227">
        <v>588</v>
      </c>
    </row>
    <row r="1038" spans="1:4" s="10" customFormat="1">
      <c r="A1038" s="132">
        <v>4430</v>
      </c>
      <c r="B1038" s="6" t="s">
        <v>11</v>
      </c>
      <c r="C1038" s="87">
        <v>7660</v>
      </c>
      <c r="D1038" s="227">
        <v>7800</v>
      </c>
    </row>
    <row r="1039" spans="1:4" s="10" customFormat="1" ht="25.5">
      <c r="A1039" s="132">
        <v>4750</v>
      </c>
      <c r="B1039" s="6" t="s">
        <v>13</v>
      </c>
      <c r="C1039" s="87">
        <v>1000</v>
      </c>
      <c r="D1039" s="227">
        <v>0</v>
      </c>
    </row>
    <row r="1040" spans="1:4" s="10" customFormat="1" ht="25.5">
      <c r="A1040" s="141">
        <v>6050</v>
      </c>
      <c r="B1040" s="11" t="s">
        <v>1</v>
      </c>
      <c r="C1040" s="215">
        <v>498639.09</v>
      </c>
      <c r="D1040" s="267">
        <v>1028389.9</v>
      </c>
    </row>
    <row r="1041" spans="1:4" s="3" customFormat="1" ht="26.25" thickBot="1">
      <c r="A1041" s="151">
        <v>6060</v>
      </c>
      <c r="B1041" s="70" t="s">
        <v>17</v>
      </c>
      <c r="C1041" s="215">
        <v>14450</v>
      </c>
      <c r="D1041" s="267">
        <v>23482</v>
      </c>
    </row>
    <row r="1042" spans="1:4" s="22" customFormat="1" ht="13.5" thickBot="1">
      <c r="A1042" s="62" t="s">
        <v>195</v>
      </c>
      <c r="B1042" s="63" t="s">
        <v>196</v>
      </c>
      <c r="C1042" s="113">
        <f>SUM(C1043:C1044)</f>
        <v>1715000</v>
      </c>
      <c r="D1042" s="257">
        <f>SUM(D1043:D1044)</f>
        <v>1585800</v>
      </c>
    </row>
    <row r="1043" spans="1:4" s="18" customFormat="1">
      <c r="A1043" s="127" t="s">
        <v>212</v>
      </c>
      <c r="B1043" s="38" t="s">
        <v>214</v>
      </c>
      <c r="C1043" s="91">
        <f>SUM(C1045:C1045)</f>
        <v>1365000</v>
      </c>
      <c r="D1043" s="220">
        <f>SUM(D1045:D1046)</f>
        <v>1585800</v>
      </c>
    </row>
    <row r="1044" spans="1:4">
      <c r="A1044" s="131"/>
      <c r="B1044" s="19" t="s">
        <v>216</v>
      </c>
      <c r="C1044" s="94">
        <f>SUM(C1047)</f>
        <v>350000</v>
      </c>
      <c r="D1044" s="229">
        <f>SUM(D1047)</f>
        <v>0</v>
      </c>
    </row>
    <row r="1045" spans="1:4" ht="45">
      <c r="A1045" s="285">
        <v>2480</v>
      </c>
      <c r="B1045" s="286" t="s">
        <v>50</v>
      </c>
      <c r="C1045" s="287">
        <v>1365000</v>
      </c>
      <c r="D1045" s="288">
        <v>1585500</v>
      </c>
    </row>
    <row r="1046" spans="1:4">
      <c r="A1046" s="132">
        <v>4210</v>
      </c>
      <c r="B1046" s="6" t="s">
        <v>9</v>
      </c>
      <c r="C1046" s="87">
        <v>0</v>
      </c>
      <c r="D1046" s="227">
        <v>300</v>
      </c>
    </row>
    <row r="1047" spans="1:4" s="3" customFormat="1" ht="39" customHeight="1" thickBot="1">
      <c r="A1047" s="141">
        <v>6050</v>
      </c>
      <c r="B1047" s="11" t="s">
        <v>1</v>
      </c>
      <c r="C1047" s="96">
        <v>350000</v>
      </c>
      <c r="D1047" s="241">
        <v>0</v>
      </c>
    </row>
    <row r="1048" spans="1:4" s="22" customFormat="1" ht="26.25" thickBot="1">
      <c r="A1048" s="51" t="s">
        <v>197</v>
      </c>
      <c r="B1048" s="31" t="s">
        <v>198</v>
      </c>
      <c r="C1048" s="97">
        <f>SUM(C1049:C1050)</f>
        <v>2007000</v>
      </c>
      <c r="D1048" s="32">
        <f>SUM(D1049:D1050)</f>
        <v>230200</v>
      </c>
    </row>
    <row r="1049" spans="1:4" s="18" customFormat="1">
      <c r="A1049" s="75" t="s">
        <v>212</v>
      </c>
      <c r="B1049" s="76" t="s">
        <v>214</v>
      </c>
      <c r="C1049" s="117">
        <f>SUM(C1051:C1058)</f>
        <v>1984700</v>
      </c>
      <c r="D1049" s="230">
        <f>SUM(D1051:D1058)</f>
        <v>205200</v>
      </c>
    </row>
    <row r="1050" spans="1:4">
      <c r="A1050" s="131"/>
      <c r="B1050" s="19" t="s">
        <v>216</v>
      </c>
      <c r="C1050" s="94">
        <f>SUM(C1059)</f>
        <v>22300</v>
      </c>
      <c r="D1050" s="229">
        <f>SUM(D1059)</f>
        <v>25000</v>
      </c>
    </row>
    <row r="1051" spans="1:4" ht="89.25">
      <c r="A1051" s="142">
        <v>2720</v>
      </c>
      <c r="B1051" s="6" t="s">
        <v>283</v>
      </c>
      <c r="C1051" s="87">
        <v>550000</v>
      </c>
      <c r="D1051" s="227">
        <v>131000</v>
      </c>
    </row>
    <row r="1052" spans="1:4">
      <c r="A1052" s="132">
        <v>4110</v>
      </c>
      <c r="B1052" s="6" t="s">
        <v>6</v>
      </c>
      <c r="C1052" s="87">
        <v>4800</v>
      </c>
      <c r="D1052" s="227">
        <v>150</v>
      </c>
    </row>
    <row r="1053" spans="1:4">
      <c r="A1053" s="132">
        <v>4120</v>
      </c>
      <c r="B1053" s="6" t="s">
        <v>7</v>
      </c>
      <c r="C1053" s="87">
        <v>3200</v>
      </c>
      <c r="D1053" s="227">
        <v>100</v>
      </c>
    </row>
    <row r="1054" spans="1:4">
      <c r="A1054" s="132">
        <v>4170</v>
      </c>
      <c r="B1054" s="6" t="s">
        <v>8</v>
      </c>
      <c r="C1054" s="87">
        <v>24000</v>
      </c>
      <c r="D1054" s="227">
        <v>750</v>
      </c>
    </row>
    <row r="1055" spans="1:4">
      <c r="A1055" s="132">
        <v>4210</v>
      </c>
      <c r="B1055" s="6" t="s">
        <v>9</v>
      </c>
      <c r="C1055" s="87">
        <v>66000</v>
      </c>
      <c r="D1055" s="227">
        <v>4000</v>
      </c>
    </row>
    <row r="1056" spans="1:4">
      <c r="A1056" s="132">
        <v>4300</v>
      </c>
      <c r="B1056" s="6" t="s">
        <v>10</v>
      </c>
      <c r="C1056" s="87">
        <v>173700</v>
      </c>
      <c r="D1056" s="227">
        <v>68700</v>
      </c>
    </row>
    <row r="1057" spans="1:4" s="10" customFormat="1" ht="51" customHeight="1">
      <c r="A1057" s="140">
        <v>4340</v>
      </c>
      <c r="B1057" s="23" t="s">
        <v>272</v>
      </c>
      <c r="C1057" s="88">
        <v>1162000</v>
      </c>
      <c r="D1057" s="238">
        <v>0</v>
      </c>
    </row>
    <row r="1058" spans="1:4" s="10" customFormat="1">
      <c r="A1058" s="132">
        <v>4430</v>
      </c>
      <c r="B1058" s="6" t="s">
        <v>11</v>
      </c>
      <c r="C1058" s="87">
        <v>1000</v>
      </c>
      <c r="D1058" s="227">
        <v>500</v>
      </c>
    </row>
    <row r="1059" spans="1:4" s="10" customFormat="1" ht="26.25" thickBot="1">
      <c r="A1059" s="151">
        <v>6050</v>
      </c>
      <c r="B1059" s="70" t="s">
        <v>1</v>
      </c>
      <c r="C1059" s="111">
        <v>22300</v>
      </c>
      <c r="D1059" s="253">
        <v>25000</v>
      </c>
    </row>
    <row r="1060" spans="1:4" s="22" customFormat="1" ht="13.5" thickBot="1">
      <c r="A1060" s="51" t="s">
        <v>199</v>
      </c>
      <c r="B1060" s="31" t="s">
        <v>57</v>
      </c>
      <c r="C1060" s="97">
        <f>SUM(C1061:C1062)</f>
        <v>369915.3</v>
      </c>
      <c r="D1060" s="32">
        <f>SUM(D1061:D1062)</f>
        <v>189544.94</v>
      </c>
    </row>
    <row r="1061" spans="1:4" s="18" customFormat="1">
      <c r="A1061" s="75" t="s">
        <v>212</v>
      </c>
      <c r="B1061" s="76" t="s">
        <v>213</v>
      </c>
      <c r="C1061" s="117">
        <f>SUM(C1063:C1071)</f>
        <v>342280</v>
      </c>
      <c r="D1061" s="230">
        <f>SUM(D1063:D1071)</f>
        <v>173549.45</v>
      </c>
    </row>
    <row r="1062" spans="1:4" s="10" customFormat="1">
      <c r="A1062" s="131"/>
      <c r="B1062" s="19" t="s">
        <v>216</v>
      </c>
      <c r="C1062" s="94">
        <f>SUM(C1073)</f>
        <v>27635.3</v>
      </c>
      <c r="D1062" s="229">
        <f>SUM(D1072:D1073)</f>
        <v>15995.49</v>
      </c>
    </row>
    <row r="1063" spans="1:4" s="10" customFormat="1" ht="25.5">
      <c r="A1063" s="371">
        <v>3020</v>
      </c>
      <c r="B1063" s="372" t="s">
        <v>3</v>
      </c>
      <c r="C1063" s="373">
        <v>20000</v>
      </c>
      <c r="D1063" s="374">
        <v>20000</v>
      </c>
    </row>
    <row r="1064" spans="1:4" s="10" customFormat="1">
      <c r="A1064" s="160">
        <v>4090</v>
      </c>
      <c r="B1064" s="67" t="s">
        <v>21</v>
      </c>
      <c r="C1064" s="291">
        <v>1000</v>
      </c>
      <c r="D1064" s="251">
        <v>1000</v>
      </c>
    </row>
    <row r="1065" spans="1:4" s="10" customFormat="1">
      <c r="A1065" s="160">
        <v>4110</v>
      </c>
      <c r="B1065" s="67" t="s">
        <v>227</v>
      </c>
      <c r="C1065" s="291">
        <v>7500</v>
      </c>
      <c r="D1065" s="251">
        <v>4000</v>
      </c>
    </row>
    <row r="1066" spans="1:4" s="10" customFormat="1">
      <c r="A1066" s="160">
        <v>4120</v>
      </c>
      <c r="B1066" s="67" t="s">
        <v>7</v>
      </c>
      <c r="C1066" s="291">
        <v>1500</v>
      </c>
      <c r="D1066" s="251">
        <v>1000</v>
      </c>
    </row>
    <row r="1067" spans="1:4" s="10" customFormat="1">
      <c r="A1067" s="160">
        <v>4170</v>
      </c>
      <c r="B1067" s="67" t="s">
        <v>222</v>
      </c>
      <c r="C1067" s="291">
        <v>50000</v>
      </c>
      <c r="D1067" s="251">
        <v>20000</v>
      </c>
    </row>
    <row r="1068" spans="1:4" s="10" customFormat="1">
      <c r="A1068" s="160">
        <v>4210</v>
      </c>
      <c r="B1068" s="67" t="s">
        <v>9</v>
      </c>
      <c r="C1068" s="291">
        <v>77880</v>
      </c>
      <c r="D1068" s="251">
        <v>57349.45</v>
      </c>
    </row>
    <row r="1069" spans="1:4" s="10" customFormat="1">
      <c r="A1069" s="160">
        <v>4300</v>
      </c>
      <c r="B1069" s="67" t="s">
        <v>10</v>
      </c>
      <c r="C1069" s="108">
        <v>172900</v>
      </c>
      <c r="D1069" s="251">
        <v>59200</v>
      </c>
    </row>
    <row r="1070" spans="1:4" s="10" customFormat="1" ht="25.5">
      <c r="A1070" s="160">
        <v>4380</v>
      </c>
      <c r="B1070" s="67" t="s">
        <v>51</v>
      </c>
      <c r="C1070" s="108">
        <v>1500</v>
      </c>
      <c r="D1070" s="251">
        <v>1000</v>
      </c>
    </row>
    <row r="1071" spans="1:4" s="10" customFormat="1">
      <c r="A1071" s="292">
        <v>4430</v>
      </c>
      <c r="B1071" s="68" t="s">
        <v>11</v>
      </c>
      <c r="C1071" s="109">
        <v>10000</v>
      </c>
      <c r="D1071" s="252">
        <v>10000</v>
      </c>
    </row>
    <row r="1072" spans="1:4" s="10" customFormat="1" ht="26.25" thickBot="1">
      <c r="A1072" s="151">
        <v>6050</v>
      </c>
      <c r="B1072" s="70" t="s">
        <v>1</v>
      </c>
      <c r="C1072" s="111">
        <v>0</v>
      </c>
      <c r="D1072" s="253">
        <v>4000</v>
      </c>
    </row>
    <row r="1073" spans="1:4" s="10" customFormat="1" ht="26.25" thickBot="1">
      <c r="A1073" s="151">
        <v>6060</v>
      </c>
      <c r="B1073" s="354" t="s">
        <v>17</v>
      </c>
      <c r="C1073" s="111">
        <v>27635.3</v>
      </c>
      <c r="D1073" s="253">
        <v>11995.49</v>
      </c>
    </row>
    <row r="1074" spans="1:4" s="22" customFormat="1" ht="13.5" thickBot="1">
      <c r="A1074" s="50" t="s">
        <v>200</v>
      </c>
      <c r="B1074" s="26" t="s">
        <v>326</v>
      </c>
      <c r="C1074" s="90">
        <f>SUM(C1078,C1090,C1094,C1097)</f>
        <v>12044880.73</v>
      </c>
      <c r="D1074" s="28">
        <f>SUM(D1078,D1090,D1094,D1097)</f>
        <v>2068288.19</v>
      </c>
    </row>
    <row r="1075" spans="1:4" s="22" customFormat="1">
      <c r="A1075" s="127" t="s">
        <v>212</v>
      </c>
      <c r="B1075" s="38" t="s">
        <v>214</v>
      </c>
      <c r="C1075" s="91">
        <f>SUM(C1079,C1091,C1095,C1098)</f>
        <v>1207642.22</v>
      </c>
      <c r="D1075" s="220">
        <f>SUM(D1079,D1091,D1095,D1098)</f>
        <v>1312620.25</v>
      </c>
    </row>
    <row r="1076" spans="1:4" s="18" customFormat="1">
      <c r="A1076" s="127"/>
      <c r="B1076" s="81" t="s">
        <v>252</v>
      </c>
      <c r="C1076" s="102">
        <f>SUM(C1077:C1077)</f>
        <v>10837238.51</v>
      </c>
      <c r="D1076" s="231">
        <f>SUM(D1077:D1077)</f>
        <v>755667.94000000006</v>
      </c>
    </row>
    <row r="1077" spans="1:4" s="3" customFormat="1" ht="13.5" thickBot="1">
      <c r="A1077" s="129"/>
      <c r="B1077" s="29" t="s">
        <v>216</v>
      </c>
      <c r="C1077" s="92">
        <f>SUM(C1100,C1080,C1092)</f>
        <v>10837238.51</v>
      </c>
      <c r="D1077" s="225">
        <f>SUM(D1100,D1080,D1092)</f>
        <v>755667.94000000006</v>
      </c>
    </row>
    <row r="1078" spans="1:4" s="22" customFormat="1" ht="13.5" thickBot="1">
      <c r="A1078" s="51" t="s">
        <v>201</v>
      </c>
      <c r="B1078" s="31" t="s">
        <v>202</v>
      </c>
      <c r="C1078" s="97">
        <f>SUM(C1079:C1080)</f>
        <v>11050763.280000001</v>
      </c>
      <c r="D1078" s="32">
        <f>SUM(D1079:D1080)</f>
        <v>1085329.51</v>
      </c>
    </row>
    <row r="1079" spans="1:4" s="18" customFormat="1">
      <c r="A1079" s="75" t="s">
        <v>212</v>
      </c>
      <c r="B1079" s="76" t="s">
        <v>214</v>
      </c>
      <c r="C1079" s="117">
        <f>SUM(C1081:C1087)</f>
        <v>295946.06</v>
      </c>
      <c r="D1079" s="230">
        <f>SUM(D1081:D1087)</f>
        <v>352030.25</v>
      </c>
    </row>
    <row r="1080" spans="1:4">
      <c r="A1080" s="131"/>
      <c r="B1080" s="19" t="s">
        <v>216</v>
      </c>
      <c r="C1080" s="94">
        <f>SUM(C1088:C1089)</f>
        <v>10754817.220000001</v>
      </c>
      <c r="D1080" s="229">
        <f>SUM(D1088:D1089)</f>
        <v>733299.26</v>
      </c>
    </row>
    <row r="1081" spans="1:4" ht="25.5">
      <c r="A1081" s="142">
        <v>2650</v>
      </c>
      <c r="B1081" s="6" t="s">
        <v>15</v>
      </c>
      <c r="C1081" s="87">
        <v>220000</v>
      </c>
      <c r="D1081" s="227">
        <v>280000</v>
      </c>
    </row>
    <row r="1082" spans="1:4">
      <c r="A1082" s="132">
        <v>4210</v>
      </c>
      <c r="B1082" s="6" t="s">
        <v>9</v>
      </c>
      <c r="C1082" s="87">
        <v>35484.730000000003</v>
      </c>
      <c r="D1082" s="227">
        <v>30065.81</v>
      </c>
    </row>
    <row r="1083" spans="1:4">
      <c r="A1083" s="132">
        <v>4260</v>
      </c>
      <c r="B1083" s="6" t="s">
        <v>19</v>
      </c>
      <c r="C1083" s="87">
        <v>28571.33</v>
      </c>
      <c r="D1083" s="227">
        <v>25650</v>
      </c>
    </row>
    <row r="1084" spans="1:4">
      <c r="A1084" s="132">
        <v>4270</v>
      </c>
      <c r="B1084" s="6" t="s">
        <v>0</v>
      </c>
      <c r="C1084" s="87">
        <v>0</v>
      </c>
      <c r="D1084" s="227">
        <v>3002.63</v>
      </c>
    </row>
    <row r="1085" spans="1:4">
      <c r="A1085" s="132">
        <v>4300</v>
      </c>
      <c r="B1085" s="6" t="s">
        <v>10</v>
      </c>
      <c r="C1085" s="87">
        <v>8870</v>
      </c>
      <c r="D1085" s="227">
        <v>11991.81</v>
      </c>
    </row>
    <row r="1086" spans="1:4" ht="25.5">
      <c r="A1086" s="132">
        <v>4350</v>
      </c>
      <c r="B1086" s="6" t="s">
        <v>31</v>
      </c>
      <c r="C1086" s="87">
        <v>1000</v>
      </c>
      <c r="D1086" s="227">
        <v>0</v>
      </c>
    </row>
    <row r="1087" spans="1:4">
      <c r="A1087" s="132">
        <v>4430</v>
      </c>
      <c r="B1087" s="6" t="s">
        <v>11</v>
      </c>
      <c r="C1087" s="87">
        <v>2020</v>
      </c>
      <c r="D1087" s="227">
        <v>1320</v>
      </c>
    </row>
    <row r="1088" spans="1:4" s="10" customFormat="1" ht="25.5">
      <c r="A1088" s="141">
        <v>6050</v>
      </c>
      <c r="B1088" s="11" t="s">
        <v>1</v>
      </c>
      <c r="C1088" s="96">
        <v>10754817.220000001</v>
      </c>
      <c r="D1088" s="241">
        <v>708982.45</v>
      </c>
    </row>
    <row r="1089" spans="1:4" s="3" customFormat="1" ht="26.25" thickBot="1">
      <c r="A1089" s="133">
        <v>6060</v>
      </c>
      <c r="B1089" s="33" t="s">
        <v>17</v>
      </c>
      <c r="C1089" s="89">
        <v>0</v>
      </c>
      <c r="D1089" s="234">
        <v>24316.81</v>
      </c>
    </row>
    <row r="1090" spans="1:4" s="22" customFormat="1" ht="13.5" thickBot="1">
      <c r="A1090" s="51" t="s">
        <v>203</v>
      </c>
      <c r="B1090" s="31" t="s">
        <v>204</v>
      </c>
      <c r="C1090" s="93">
        <f>SUM(C1091:C1092)</f>
        <v>240000</v>
      </c>
      <c r="D1090" s="37">
        <f>SUM(D1091:D1092)</f>
        <v>276000</v>
      </c>
    </row>
    <row r="1091" spans="1:4" s="22" customFormat="1">
      <c r="A1091" s="127" t="s">
        <v>212</v>
      </c>
      <c r="B1091" s="38" t="s">
        <v>214</v>
      </c>
      <c r="C1091" s="91">
        <f>SUM(C1093)</f>
        <v>240000</v>
      </c>
      <c r="D1091" s="220">
        <f>SUM(D1093)</f>
        <v>276000</v>
      </c>
    </row>
    <row r="1092" spans="1:4">
      <c r="A1092" s="174" t="s">
        <v>212</v>
      </c>
      <c r="B1092" s="175" t="s">
        <v>221</v>
      </c>
      <c r="C1092" s="176">
        <v>0</v>
      </c>
      <c r="D1092" s="268">
        <v>0</v>
      </c>
    </row>
    <row r="1093" spans="1:4" ht="75" customHeight="1" thickBot="1">
      <c r="A1093" s="148">
        <v>2650</v>
      </c>
      <c r="B1093" s="23" t="s">
        <v>15</v>
      </c>
      <c r="C1093" s="88">
        <v>240000</v>
      </c>
      <c r="D1093" s="238">
        <v>276000</v>
      </c>
    </row>
    <row r="1094" spans="1:4" s="22" customFormat="1" ht="26.25" thickBot="1">
      <c r="A1094" s="51" t="s">
        <v>205</v>
      </c>
      <c r="B1094" s="31" t="s">
        <v>328</v>
      </c>
      <c r="C1094" s="97">
        <f>SUM(C1095)</f>
        <v>521256</v>
      </c>
      <c r="D1094" s="32">
        <f>SUM(D1095)</f>
        <v>530000</v>
      </c>
    </row>
    <row r="1095" spans="1:4">
      <c r="A1095" s="75" t="s">
        <v>212</v>
      </c>
      <c r="B1095" s="76" t="s">
        <v>214</v>
      </c>
      <c r="C1095" s="188">
        <f>SUM(C1096:C1096)</f>
        <v>521256</v>
      </c>
      <c r="D1095" s="230">
        <f>SUM(D1096:D1096)</f>
        <v>530000</v>
      </c>
    </row>
    <row r="1096" spans="1:4" s="3" customFormat="1" ht="51">
      <c r="A1096" s="142">
        <v>2820</v>
      </c>
      <c r="B1096" s="6" t="s">
        <v>16</v>
      </c>
      <c r="C1096" s="7">
        <v>521256</v>
      </c>
      <c r="D1096" s="227">
        <v>530000</v>
      </c>
    </row>
    <row r="1097" spans="1:4" s="22" customFormat="1" ht="13.5" thickBot="1">
      <c r="A1097" s="62" t="s">
        <v>206</v>
      </c>
      <c r="B1097" s="63" t="s">
        <v>57</v>
      </c>
      <c r="C1097" s="112">
        <f>SUM(C1098,C1100:C1100)</f>
        <v>232861.45</v>
      </c>
      <c r="D1097" s="248">
        <f>SUM(D1098,D1099)</f>
        <v>176958.68</v>
      </c>
    </row>
    <row r="1098" spans="1:4" s="22" customFormat="1">
      <c r="A1098" s="190" t="s">
        <v>212</v>
      </c>
      <c r="B1098" s="76" t="s">
        <v>214</v>
      </c>
      <c r="C1098" s="117">
        <f>SUM(C1102:C1109)</f>
        <v>150440.16</v>
      </c>
      <c r="D1098" s="230">
        <f>SUM(D1101:D1109)</f>
        <v>154590</v>
      </c>
    </row>
    <row r="1099" spans="1:4" s="15" customFormat="1">
      <c r="A1099" s="147"/>
      <c r="B1099" s="81" t="s">
        <v>252</v>
      </c>
      <c r="C1099" s="102">
        <f>SUM(C1100:C1100)</f>
        <v>82421.289999999994</v>
      </c>
      <c r="D1099" s="231">
        <f>SUM(D1100)</f>
        <v>22368.68</v>
      </c>
    </row>
    <row r="1100" spans="1:4">
      <c r="A1100" s="146"/>
      <c r="B1100" s="19" t="s">
        <v>216</v>
      </c>
      <c r="C1100" s="94">
        <f>SUM(C1110)</f>
        <v>82421.289999999994</v>
      </c>
      <c r="D1100" s="229">
        <f>SUM(D1110)</f>
        <v>22368.68</v>
      </c>
    </row>
    <row r="1101" spans="1:4" ht="25.5">
      <c r="A1101" s="148">
        <v>2650</v>
      </c>
      <c r="B1101" s="23" t="s">
        <v>15</v>
      </c>
      <c r="C1101" s="88">
        <v>0</v>
      </c>
      <c r="D1101" s="238">
        <v>30000</v>
      </c>
    </row>
    <row r="1102" spans="1:4">
      <c r="A1102" s="77">
        <v>4110</v>
      </c>
      <c r="B1102" s="8" t="s">
        <v>227</v>
      </c>
      <c r="C1102" s="95">
        <v>640</v>
      </c>
      <c r="D1102" s="221">
        <v>1000</v>
      </c>
    </row>
    <row r="1103" spans="1:4">
      <c r="A1103" s="77">
        <v>4120</v>
      </c>
      <c r="B1103" s="8" t="s">
        <v>7</v>
      </c>
      <c r="C1103" s="95">
        <v>100</v>
      </c>
      <c r="D1103" s="221">
        <v>200</v>
      </c>
    </row>
    <row r="1104" spans="1:4">
      <c r="A1104" s="132">
        <v>4170</v>
      </c>
      <c r="B1104" s="6" t="s">
        <v>8</v>
      </c>
      <c r="C1104" s="95">
        <v>5500</v>
      </c>
      <c r="D1104" s="221">
        <v>6000</v>
      </c>
    </row>
    <row r="1105" spans="1:4">
      <c r="A1105" s="132">
        <v>4210</v>
      </c>
      <c r="B1105" s="6" t="s">
        <v>9</v>
      </c>
      <c r="C1105" s="95">
        <v>105247.54</v>
      </c>
      <c r="D1105" s="221">
        <v>91700</v>
      </c>
    </row>
    <row r="1106" spans="1:4">
      <c r="A1106" s="132">
        <v>4260</v>
      </c>
      <c r="B1106" s="6" t="s">
        <v>19</v>
      </c>
      <c r="C1106" s="95">
        <v>650</v>
      </c>
      <c r="D1106" s="221">
        <v>1700</v>
      </c>
    </row>
    <row r="1107" spans="1:4">
      <c r="A1107" s="132">
        <v>4300</v>
      </c>
      <c r="B1107" s="6" t="s">
        <v>10</v>
      </c>
      <c r="C1107" s="95">
        <v>33542.620000000003</v>
      </c>
      <c r="D1107" s="221">
        <v>19480</v>
      </c>
    </row>
    <row r="1108" spans="1:4" ht="25.5">
      <c r="A1108" s="132">
        <v>4380</v>
      </c>
      <c r="B1108" s="6" t="s">
        <v>51</v>
      </c>
      <c r="C1108" s="95">
        <v>1000</v>
      </c>
      <c r="D1108" s="221">
        <v>1000</v>
      </c>
    </row>
    <row r="1109" spans="1:4" s="12" customFormat="1" ht="30.75" customHeight="1">
      <c r="A1109" s="132">
        <v>4430</v>
      </c>
      <c r="B1109" s="6" t="s">
        <v>11</v>
      </c>
      <c r="C1109" s="95">
        <v>3760</v>
      </c>
      <c r="D1109" s="221">
        <v>3510</v>
      </c>
    </row>
    <row r="1110" spans="1:4" s="12" customFormat="1" ht="30.75" customHeight="1" thickBot="1">
      <c r="A1110" s="161">
        <v>6050</v>
      </c>
      <c r="B1110" s="70" t="s">
        <v>1</v>
      </c>
      <c r="C1110" s="299">
        <v>82421.289999999994</v>
      </c>
      <c r="D1110" s="300">
        <v>22368.68</v>
      </c>
    </row>
    <row r="1111" spans="1:4" s="189" customFormat="1" ht="35.25" hidden="1" customHeight="1" thickBot="1">
      <c r="A1111" s="397"/>
      <c r="B1111" s="398"/>
      <c r="C1111" s="398"/>
      <c r="D1111" s="399"/>
    </row>
    <row r="1112" spans="1:4" s="53" customFormat="1" ht="21" thickBot="1">
      <c r="A1112" s="386" t="s">
        <v>250</v>
      </c>
      <c r="B1112" s="387"/>
      <c r="C1112" s="124">
        <f>SUM(C1115,C1128,C1144,C1171,C1176,C1185,C1163)</f>
        <v>15960681</v>
      </c>
      <c r="D1112" s="216">
        <f>SUM(D1115,D1128,D1144,D1171,D1176,D1185,D1163)</f>
        <v>15148349</v>
      </c>
    </row>
    <row r="1113" spans="1:4" s="55" customFormat="1" ht="13.5" thickBot="1">
      <c r="A1113" s="52" t="s">
        <v>212</v>
      </c>
      <c r="B1113" s="168" t="s">
        <v>214</v>
      </c>
      <c r="C1113" s="125">
        <f>SUM(C1116,C1129,C1145,C1172,C1177,C1186,C1164)</f>
        <v>15960681</v>
      </c>
      <c r="D1113" s="217">
        <f>SUM(D1116,D1129,D1145,D1172,D1177,D1186,D1164)</f>
        <v>15148349</v>
      </c>
    </row>
    <row r="1114" spans="1:4" s="3" customFormat="1" ht="13.5" thickBot="1">
      <c r="A1114" s="54"/>
      <c r="B1114" s="169" t="s">
        <v>216</v>
      </c>
      <c r="C1114" s="126">
        <f>SUM(C1187)</f>
        <v>0</v>
      </c>
      <c r="D1114" s="218">
        <f>SUM(D1187)</f>
        <v>0</v>
      </c>
    </row>
    <row r="1115" spans="1:4" s="22" customFormat="1" ht="13.5" thickBot="1">
      <c r="A1115" s="50" t="s">
        <v>52</v>
      </c>
      <c r="B1115" s="26" t="s">
        <v>53</v>
      </c>
      <c r="C1115" s="90">
        <f>SUM(C1117)</f>
        <v>390595</v>
      </c>
      <c r="D1115" s="28">
        <f>SUM(D1117)</f>
        <v>0</v>
      </c>
    </row>
    <row r="1116" spans="1:4" s="5" customFormat="1" ht="13.5" thickBot="1">
      <c r="A1116" s="144" t="s">
        <v>212</v>
      </c>
      <c r="B1116" s="42" t="s">
        <v>214</v>
      </c>
      <c r="C1116" s="100">
        <f>SUM(C1118)</f>
        <v>390595</v>
      </c>
      <c r="D1116" s="219">
        <f>SUM(D1118)</f>
        <v>0</v>
      </c>
    </row>
    <row r="1117" spans="1:4" s="22" customFormat="1" ht="13.5" thickBot="1">
      <c r="A1117" s="51" t="s">
        <v>56</v>
      </c>
      <c r="B1117" s="31" t="s">
        <v>57</v>
      </c>
      <c r="C1117" s="97">
        <f>SUM(C1119:C1127)</f>
        <v>390595</v>
      </c>
      <c r="D1117" s="32">
        <f>SUM(D1119:D1127)</f>
        <v>0</v>
      </c>
    </row>
    <row r="1118" spans="1:4" s="5" customFormat="1">
      <c r="A1118" s="127" t="s">
        <v>212</v>
      </c>
      <c r="B1118" s="38" t="s">
        <v>214</v>
      </c>
      <c r="C1118" s="91">
        <f>SUM(C1119:C1127)</f>
        <v>390595</v>
      </c>
      <c r="D1118" s="220">
        <f>SUM(D1119:D1127)</f>
        <v>0</v>
      </c>
    </row>
    <row r="1119" spans="1:4" s="5" customFormat="1">
      <c r="A1119" s="138">
        <v>4110</v>
      </c>
      <c r="B1119" s="8" t="s">
        <v>6</v>
      </c>
      <c r="C1119" s="95">
        <v>550.08000000000004</v>
      </c>
      <c r="D1119" s="221">
        <v>0</v>
      </c>
    </row>
    <row r="1120" spans="1:4" s="5" customFormat="1">
      <c r="A1120" s="138">
        <v>4120</v>
      </c>
      <c r="B1120" s="8" t="s">
        <v>7</v>
      </c>
      <c r="C1120" s="95">
        <v>88.2</v>
      </c>
      <c r="D1120" s="221">
        <v>0</v>
      </c>
    </row>
    <row r="1121" spans="1:4">
      <c r="A1121" s="132">
        <v>4170</v>
      </c>
      <c r="B1121" s="6" t="s">
        <v>8</v>
      </c>
      <c r="C1121" s="95">
        <v>3600</v>
      </c>
      <c r="D1121" s="221">
        <v>0</v>
      </c>
    </row>
    <row r="1122" spans="1:4">
      <c r="A1122" s="132">
        <v>4210</v>
      </c>
      <c r="B1122" s="6" t="s">
        <v>9</v>
      </c>
      <c r="C1122" s="95">
        <v>2386.73</v>
      </c>
      <c r="D1122" s="221">
        <v>0</v>
      </c>
    </row>
    <row r="1123" spans="1:4">
      <c r="A1123" s="132">
        <v>4300</v>
      </c>
      <c r="B1123" s="6" t="s">
        <v>10</v>
      </c>
      <c r="C1123" s="95">
        <v>944</v>
      </c>
      <c r="D1123" s="221">
        <v>0</v>
      </c>
    </row>
    <row r="1124" spans="1:4" s="5" customFormat="1" ht="51">
      <c r="A1124" s="138">
        <v>4370</v>
      </c>
      <c r="B1124" s="8" t="s">
        <v>295</v>
      </c>
      <c r="C1124" s="95">
        <v>20</v>
      </c>
      <c r="D1124" s="221">
        <v>0</v>
      </c>
    </row>
    <row r="1125" spans="1:4" s="5" customFormat="1">
      <c r="A1125" s="138">
        <v>4430</v>
      </c>
      <c r="B1125" s="8" t="s">
        <v>11</v>
      </c>
      <c r="C1125" s="95">
        <v>382935.99</v>
      </c>
      <c r="D1125" s="221">
        <v>0</v>
      </c>
    </row>
    <row r="1126" spans="1:4" s="5" customFormat="1" ht="38.25">
      <c r="A1126" s="138">
        <v>4740</v>
      </c>
      <c r="B1126" s="8" t="s">
        <v>12</v>
      </c>
      <c r="C1126" s="95">
        <v>20</v>
      </c>
      <c r="D1126" s="221">
        <v>0</v>
      </c>
    </row>
    <row r="1127" spans="1:4" s="4" customFormat="1" ht="26.25" thickBot="1">
      <c r="A1127" s="139">
        <v>4750</v>
      </c>
      <c r="B1127" s="40" t="s">
        <v>13</v>
      </c>
      <c r="C1127" s="118">
        <v>50</v>
      </c>
      <c r="D1127" s="222">
        <v>0</v>
      </c>
    </row>
    <row r="1128" spans="1:4" s="22" customFormat="1" ht="13.5" thickBot="1">
      <c r="A1128" s="50" t="s">
        <v>84</v>
      </c>
      <c r="B1128" s="26" t="s">
        <v>85</v>
      </c>
      <c r="C1128" s="90">
        <f>SUM(C1130,C1135)</f>
        <v>397922</v>
      </c>
      <c r="D1128" s="28">
        <f>SUM(D1130,D1135)</f>
        <v>434107</v>
      </c>
    </row>
    <row r="1129" spans="1:4" s="3" customFormat="1" ht="13.5" thickBot="1">
      <c r="A1129" s="144" t="s">
        <v>212</v>
      </c>
      <c r="B1129" s="42" t="s">
        <v>214</v>
      </c>
      <c r="C1129" s="100">
        <f>SUM(C1131,C1136)</f>
        <v>397922</v>
      </c>
      <c r="D1129" s="219">
        <f>SUM(D1131,D1136)</f>
        <v>434107</v>
      </c>
    </row>
    <row r="1130" spans="1:4" s="22" customFormat="1" ht="13.5" thickBot="1">
      <c r="A1130" s="51" t="s">
        <v>86</v>
      </c>
      <c r="B1130" s="31" t="s">
        <v>87</v>
      </c>
      <c r="C1130" s="97">
        <f>SUM(C1132:C1134)</f>
        <v>369000</v>
      </c>
      <c r="D1130" s="32">
        <f>SUM(D1132:D1134)</f>
        <v>434107</v>
      </c>
    </row>
    <row r="1131" spans="1:4" s="5" customFormat="1">
      <c r="A1131" s="127" t="s">
        <v>212</v>
      </c>
      <c r="B1131" s="38" t="s">
        <v>214</v>
      </c>
      <c r="C1131" s="91">
        <f>SUM(C1132:C1134)</f>
        <v>369000</v>
      </c>
      <c r="D1131" s="220">
        <f>SUM(D1132:D1134)</f>
        <v>434107</v>
      </c>
    </row>
    <row r="1132" spans="1:4" s="5" customFormat="1" ht="25.5">
      <c r="A1132" s="138">
        <v>4010</v>
      </c>
      <c r="B1132" s="8" t="s">
        <v>4</v>
      </c>
      <c r="C1132" s="95">
        <v>313500</v>
      </c>
      <c r="D1132" s="221">
        <v>368731</v>
      </c>
    </row>
    <row r="1133" spans="1:4" s="5" customFormat="1">
      <c r="A1133" s="138">
        <v>4110</v>
      </c>
      <c r="B1133" s="8" t="s">
        <v>6</v>
      </c>
      <c r="C1133" s="95">
        <v>47800</v>
      </c>
      <c r="D1133" s="221">
        <v>56343</v>
      </c>
    </row>
    <row r="1134" spans="1:4" s="3" customFormat="1" ht="13.5" thickBot="1">
      <c r="A1134" s="139">
        <v>4120</v>
      </c>
      <c r="B1134" s="40" t="s">
        <v>7</v>
      </c>
      <c r="C1134" s="118">
        <v>7700</v>
      </c>
      <c r="D1134" s="222">
        <v>9033</v>
      </c>
    </row>
    <row r="1135" spans="1:4" s="12" customFormat="1" ht="34.5" customHeight="1" thickBot="1">
      <c r="A1135" s="51" t="s">
        <v>287</v>
      </c>
      <c r="B1135" s="31" t="s">
        <v>288</v>
      </c>
      <c r="C1135" s="97">
        <f>SUM(C1136)</f>
        <v>28922</v>
      </c>
      <c r="D1135" s="32">
        <f>SUM(D1136)</f>
        <v>0</v>
      </c>
    </row>
    <row r="1136" spans="1:4" s="12" customFormat="1">
      <c r="A1136" s="127" t="s">
        <v>212</v>
      </c>
      <c r="B1136" s="38" t="s">
        <v>214</v>
      </c>
      <c r="C1136" s="195">
        <f>SUM(C1137:C1143)</f>
        <v>28922</v>
      </c>
      <c r="D1136" s="250">
        <f>SUM(D1137:D1143)</f>
        <v>0</v>
      </c>
    </row>
    <row r="1137" spans="1:4" ht="25.5">
      <c r="A1137" s="371">
        <v>3020</v>
      </c>
      <c r="B1137" s="372" t="s">
        <v>3</v>
      </c>
      <c r="C1137" s="373">
        <v>23118.2</v>
      </c>
      <c r="D1137" s="374">
        <v>0</v>
      </c>
    </row>
    <row r="1138" spans="1:4">
      <c r="A1138" s="132">
        <v>4110</v>
      </c>
      <c r="B1138" s="6" t="s">
        <v>6</v>
      </c>
      <c r="C1138" s="87">
        <v>3625.21</v>
      </c>
      <c r="D1138" s="227">
        <v>0</v>
      </c>
    </row>
    <row r="1139" spans="1:4">
      <c r="A1139" s="132">
        <v>4120</v>
      </c>
      <c r="B1139" s="6" t="s">
        <v>7</v>
      </c>
      <c r="C1139" s="87">
        <v>566.46</v>
      </c>
      <c r="D1139" s="227">
        <v>0</v>
      </c>
    </row>
    <row r="1140" spans="1:4" s="12" customFormat="1">
      <c r="A1140" s="143">
        <v>4170</v>
      </c>
      <c r="B1140" s="67" t="s">
        <v>222</v>
      </c>
      <c r="C1140" s="108">
        <v>607</v>
      </c>
      <c r="D1140" s="251">
        <v>0</v>
      </c>
    </row>
    <row r="1141" spans="1:4">
      <c r="A1141" s="132">
        <v>4410</v>
      </c>
      <c r="B1141" s="6" t="s">
        <v>22</v>
      </c>
      <c r="C1141" s="87">
        <v>400</v>
      </c>
      <c r="D1141" s="227">
        <v>0</v>
      </c>
    </row>
    <row r="1142" spans="1:4" ht="38.25">
      <c r="A1142" s="132">
        <v>4740</v>
      </c>
      <c r="B1142" s="6" t="s">
        <v>12</v>
      </c>
      <c r="C1142" s="87">
        <v>305.13</v>
      </c>
      <c r="D1142" s="227">
        <v>0</v>
      </c>
    </row>
    <row r="1143" spans="1:4" ht="26.25" thickBot="1">
      <c r="A1143" s="132">
        <v>4750</v>
      </c>
      <c r="B1143" s="6" t="s">
        <v>13</v>
      </c>
      <c r="C1143" s="87">
        <v>300</v>
      </c>
      <c r="D1143" s="227">
        <v>0</v>
      </c>
    </row>
    <row r="1144" spans="1:4" s="22" customFormat="1" ht="51.75" thickBot="1">
      <c r="A1144" s="50" t="s">
        <v>93</v>
      </c>
      <c r="B1144" s="26" t="s">
        <v>210</v>
      </c>
      <c r="C1144" s="90">
        <f>SUM(C1146,C1151)</f>
        <v>154674</v>
      </c>
      <c r="D1144" s="28">
        <f>SUM(D1146,D1151)</f>
        <v>10062</v>
      </c>
    </row>
    <row r="1145" spans="1:4" s="3" customFormat="1" ht="21" customHeight="1" thickBot="1">
      <c r="A1145" s="196" t="s">
        <v>212</v>
      </c>
      <c r="B1145" s="197" t="s">
        <v>214</v>
      </c>
      <c r="C1145" s="100">
        <f>SUM(C1147,C1152)</f>
        <v>154674</v>
      </c>
      <c r="D1145" s="219">
        <f>SUM(D1147,D1152)</f>
        <v>10062</v>
      </c>
    </row>
    <row r="1146" spans="1:4" s="22" customFormat="1" ht="39" thickBot="1">
      <c r="A1146" s="51" t="s">
        <v>94</v>
      </c>
      <c r="B1146" s="31" t="s">
        <v>95</v>
      </c>
      <c r="C1146" s="97">
        <f>SUM(C1148:C1150)</f>
        <v>10120</v>
      </c>
      <c r="D1146" s="32">
        <f>SUM(D1148:D1150)</f>
        <v>10062</v>
      </c>
    </row>
    <row r="1147" spans="1:4" s="5" customFormat="1">
      <c r="A1147" s="127" t="s">
        <v>212</v>
      </c>
      <c r="B1147" s="38" t="s">
        <v>214</v>
      </c>
      <c r="C1147" s="91">
        <f>SUM(C1148:C1150)</f>
        <v>10120</v>
      </c>
      <c r="D1147" s="220">
        <f>SUM(D1148:D1150)</f>
        <v>10062</v>
      </c>
    </row>
    <row r="1148" spans="1:4" s="5" customFormat="1">
      <c r="A1148" s="138">
        <v>4110</v>
      </c>
      <c r="B1148" s="8" t="s">
        <v>6</v>
      </c>
      <c r="C1148" s="95">
        <v>1306.72</v>
      </c>
      <c r="D1148" s="221">
        <v>1306.01</v>
      </c>
    </row>
    <row r="1149" spans="1:4" s="5" customFormat="1">
      <c r="A1149" s="138">
        <v>4120</v>
      </c>
      <c r="B1149" s="8" t="s">
        <v>7</v>
      </c>
      <c r="C1149" s="95">
        <v>210.76</v>
      </c>
      <c r="D1149" s="221">
        <v>209.39</v>
      </c>
    </row>
    <row r="1150" spans="1:4" s="3" customFormat="1" ht="13.5" thickBot="1">
      <c r="A1150" s="139">
        <v>4170</v>
      </c>
      <c r="B1150" s="40" t="s">
        <v>8</v>
      </c>
      <c r="C1150" s="95">
        <v>8602.52</v>
      </c>
      <c r="D1150" s="221">
        <v>8546.6</v>
      </c>
    </row>
    <row r="1151" spans="1:4" ht="42" customHeight="1" thickBot="1">
      <c r="A1151" s="51" t="s">
        <v>289</v>
      </c>
      <c r="B1151" s="31" t="s">
        <v>290</v>
      </c>
      <c r="C1151" s="97">
        <f>SUM(C1152)</f>
        <v>144554</v>
      </c>
      <c r="D1151" s="32">
        <f>SUM(D1152)</f>
        <v>0</v>
      </c>
    </row>
    <row r="1152" spans="1:4">
      <c r="A1152" s="127" t="s">
        <v>212</v>
      </c>
      <c r="B1152" s="38" t="s">
        <v>214</v>
      </c>
      <c r="C1152" s="107">
        <f>SUM(C1153:C1162)</f>
        <v>144554</v>
      </c>
      <c r="D1152" s="223">
        <f>SUM(D1153:D1161)</f>
        <v>0</v>
      </c>
    </row>
    <row r="1153" spans="1:4" ht="25.5">
      <c r="A1153" s="382">
        <v>3030</v>
      </c>
      <c r="B1153" s="383" t="s">
        <v>20</v>
      </c>
      <c r="C1153" s="380">
        <v>85680</v>
      </c>
      <c r="D1153" s="381">
        <v>0</v>
      </c>
    </row>
    <row r="1154" spans="1:4">
      <c r="A1154" s="132">
        <v>4110</v>
      </c>
      <c r="B1154" s="6" t="s">
        <v>227</v>
      </c>
      <c r="C1154" s="87">
        <v>5389.07</v>
      </c>
      <c r="D1154" s="224">
        <v>0</v>
      </c>
    </row>
    <row r="1155" spans="1:4">
      <c r="A1155" s="132">
        <v>4120</v>
      </c>
      <c r="B1155" s="6" t="s">
        <v>7</v>
      </c>
      <c r="C1155" s="87">
        <v>790.6</v>
      </c>
      <c r="D1155" s="224">
        <v>0</v>
      </c>
    </row>
    <row r="1156" spans="1:4">
      <c r="A1156" s="140">
        <v>4170</v>
      </c>
      <c r="B1156" s="23" t="s">
        <v>228</v>
      </c>
      <c r="C1156" s="88">
        <v>39892</v>
      </c>
      <c r="D1156" s="224">
        <v>0</v>
      </c>
    </row>
    <row r="1157" spans="1:4">
      <c r="A1157" s="132">
        <v>4210</v>
      </c>
      <c r="B1157" s="6" t="s">
        <v>9</v>
      </c>
      <c r="C1157" s="87">
        <v>8508.14</v>
      </c>
      <c r="D1157" s="224">
        <v>0</v>
      </c>
    </row>
    <row r="1158" spans="1:4">
      <c r="A1158" s="132">
        <v>4300</v>
      </c>
      <c r="B1158" s="6" t="s">
        <v>10</v>
      </c>
      <c r="C1158" s="87">
        <v>1521.46</v>
      </c>
      <c r="D1158" s="224">
        <v>0</v>
      </c>
    </row>
    <row r="1159" spans="1:4" ht="51">
      <c r="A1159" s="132">
        <v>4360</v>
      </c>
      <c r="B1159" s="6" t="s">
        <v>317</v>
      </c>
      <c r="C1159" s="87">
        <v>203</v>
      </c>
      <c r="D1159" s="224">
        <v>0</v>
      </c>
    </row>
    <row r="1160" spans="1:4" ht="51">
      <c r="A1160" s="132">
        <v>4370</v>
      </c>
      <c r="B1160" s="6" t="s">
        <v>295</v>
      </c>
      <c r="C1160" s="87">
        <v>700</v>
      </c>
      <c r="D1160" s="224">
        <v>0</v>
      </c>
    </row>
    <row r="1161" spans="1:4" ht="38.25">
      <c r="A1161" s="132">
        <v>4740</v>
      </c>
      <c r="B1161" s="6" t="s">
        <v>12</v>
      </c>
      <c r="C1161" s="87">
        <v>1079.7</v>
      </c>
      <c r="D1161" s="224"/>
    </row>
    <row r="1162" spans="1:4" ht="26.25" thickBot="1">
      <c r="A1162" s="356">
        <v>4750</v>
      </c>
      <c r="B1162" s="276" t="s">
        <v>13</v>
      </c>
      <c r="C1162" s="277">
        <v>790.03</v>
      </c>
      <c r="D1162" s="355">
        <v>0</v>
      </c>
    </row>
    <row r="1163" spans="1:4" s="3" customFormat="1" ht="13.5" thickBot="1">
      <c r="A1163" s="50" t="s">
        <v>263</v>
      </c>
      <c r="B1163" s="26" t="s">
        <v>264</v>
      </c>
      <c r="C1163" s="90">
        <f t="shared" ref="C1163:D1165" si="3">SUM(C1166)</f>
        <v>2000</v>
      </c>
      <c r="D1163" s="28">
        <f t="shared" si="3"/>
        <v>1800</v>
      </c>
    </row>
    <row r="1164" spans="1:4" s="22" customFormat="1">
      <c r="A1164" s="127" t="s">
        <v>212</v>
      </c>
      <c r="B1164" s="38" t="s">
        <v>214</v>
      </c>
      <c r="C1164" s="91">
        <f t="shared" si="3"/>
        <v>2000</v>
      </c>
      <c r="D1164" s="220">
        <f t="shared" si="3"/>
        <v>1800</v>
      </c>
    </row>
    <row r="1165" spans="1:4" s="18" customFormat="1" ht="13.5" thickBot="1">
      <c r="A1165" s="129"/>
      <c r="B1165" s="29" t="s">
        <v>216</v>
      </c>
      <c r="C1165" s="92">
        <f t="shared" si="3"/>
        <v>0</v>
      </c>
      <c r="D1165" s="225">
        <f t="shared" si="3"/>
        <v>0</v>
      </c>
    </row>
    <row r="1166" spans="1:4" s="3" customFormat="1" ht="13.5" thickBot="1">
      <c r="A1166" s="51" t="s">
        <v>265</v>
      </c>
      <c r="B1166" s="31" t="s">
        <v>266</v>
      </c>
      <c r="C1166" s="93">
        <f>SUM(C1167:C1168)</f>
        <v>2000</v>
      </c>
      <c r="D1166" s="37">
        <f>SUM(D1167:D1168)</f>
        <v>1800</v>
      </c>
    </row>
    <row r="1167" spans="1:4" s="22" customFormat="1">
      <c r="A1167" s="75" t="s">
        <v>212</v>
      </c>
      <c r="B1167" s="76" t="s">
        <v>214</v>
      </c>
      <c r="C1167" s="117">
        <f>SUM(C1169:C1170)</f>
        <v>2000</v>
      </c>
      <c r="D1167" s="230">
        <f>SUM(D1169:D1170)</f>
        <v>1800</v>
      </c>
    </row>
    <row r="1168" spans="1:4" s="45" customFormat="1">
      <c r="A1168" s="150"/>
      <c r="B1168" s="44" t="s">
        <v>216</v>
      </c>
      <c r="C1168" s="110">
        <v>0</v>
      </c>
      <c r="D1168" s="226">
        <v>0</v>
      </c>
    </row>
    <row r="1169" spans="1:4">
      <c r="A1169" s="140">
        <v>4170</v>
      </c>
      <c r="B1169" s="23" t="s">
        <v>228</v>
      </c>
      <c r="C1169" s="88">
        <v>1000</v>
      </c>
      <c r="D1169" s="224">
        <v>1800</v>
      </c>
    </row>
    <row r="1170" spans="1:4" ht="13.5" thickBot="1">
      <c r="A1170" s="152">
        <v>4300</v>
      </c>
      <c r="B1170" s="71" t="s">
        <v>10</v>
      </c>
      <c r="C1170" s="193">
        <v>1000</v>
      </c>
      <c r="D1170" s="244">
        <v>0</v>
      </c>
    </row>
    <row r="1171" spans="1:4" s="22" customFormat="1" ht="26.25" thickBot="1">
      <c r="A1171" s="50" t="s">
        <v>96</v>
      </c>
      <c r="B1171" s="26" t="s">
        <v>97</v>
      </c>
      <c r="C1171" s="90">
        <f>SUM(C1173)</f>
        <v>1000</v>
      </c>
      <c r="D1171" s="28">
        <f>SUM(D1173)</f>
        <v>0</v>
      </c>
    </row>
    <row r="1172" spans="1:4" s="5" customFormat="1" ht="13.5" thickBot="1">
      <c r="A1172" s="144" t="s">
        <v>212</v>
      </c>
      <c r="B1172" s="42" t="s">
        <v>214</v>
      </c>
      <c r="C1172" s="100">
        <f>SUM(C1174)</f>
        <v>1000</v>
      </c>
      <c r="D1172" s="219">
        <f>SUM(D1174)</f>
        <v>0</v>
      </c>
    </row>
    <row r="1173" spans="1:4" s="22" customFormat="1" ht="13.5" thickBot="1">
      <c r="A1173" s="51" t="s">
        <v>100</v>
      </c>
      <c r="B1173" s="31" t="s">
        <v>101</v>
      </c>
      <c r="C1173" s="97">
        <f>SUM(C1174)</f>
        <v>1000</v>
      </c>
      <c r="D1173" s="32">
        <f>SUM(D1174)</f>
        <v>0</v>
      </c>
    </row>
    <row r="1174" spans="1:4" s="5" customFormat="1">
      <c r="A1174" s="127" t="s">
        <v>212</v>
      </c>
      <c r="B1174" s="38" t="s">
        <v>214</v>
      </c>
      <c r="C1174" s="91">
        <f>SUM(C1175:C1175)</f>
        <v>1000</v>
      </c>
      <c r="D1174" s="220">
        <f>SUM(D1175:D1175)</f>
        <v>0</v>
      </c>
    </row>
    <row r="1175" spans="1:4" s="3" customFormat="1" ht="13.5" thickBot="1">
      <c r="A1175" s="139">
        <v>4170</v>
      </c>
      <c r="B1175" s="40" t="s">
        <v>222</v>
      </c>
      <c r="C1175" s="118">
        <v>1000</v>
      </c>
      <c r="D1175" s="222">
        <v>0</v>
      </c>
    </row>
    <row r="1176" spans="1:4" s="22" customFormat="1" ht="13.5" thickBot="1">
      <c r="A1176" s="50" t="s">
        <v>137</v>
      </c>
      <c r="B1176" s="26" t="s">
        <v>138</v>
      </c>
      <c r="C1176" s="90">
        <f>SUM(C1178)</f>
        <v>3300</v>
      </c>
      <c r="D1176" s="28">
        <f>SUM(D1178)</f>
        <v>2280</v>
      </c>
    </row>
    <row r="1177" spans="1:4" s="5" customFormat="1" ht="13.5" thickBot="1">
      <c r="A1177" s="144" t="s">
        <v>212</v>
      </c>
      <c r="B1177" s="42" t="s">
        <v>214</v>
      </c>
      <c r="C1177" s="100">
        <f>SUM(C1179)</f>
        <v>3300</v>
      </c>
      <c r="D1177" s="219">
        <f>SUM(D1179)</f>
        <v>2280</v>
      </c>
    </row>
    <row r="1178" spans="1:4" s="22" customFormat="1" ht="13.5" thickBot="1">
      <c r="A1178" s="51" t="s">
        <v>141</v>
      </c>
      <c r="B1178" s="31" t="s">
        <v>57</v>
      </c>
      <c r="C1178" s="97">
        <f>SUM(C1179)</f>
        <v>3300</v>
      </c>
      <c r="D1178" s="32">
        <f>SUM(D1179)</f>
        <v>2280</v>
      </c>
    </row>
    <row r="1179" spans="1:4" s="22" customFormat="1">
      <c r="A1179" s="127" t="s">
        <v>212</v>
      </c>
      <c r="B1179" s="38" t="s">
        <v>214</v>
      </c>
      <c r="C1179" s="91">
        <f>SUM(C1180:C1184)</f>
        <v>3300</v>
      </c>
      <c r="D1179" s="220">
        <f>SUM(D1180:D1184)</f>
        <v>2280</v>
      </c>
    </row>
    <row r="1180" spans="1:4" s="5" customFormat="1" ht="13.5" thickBot="1">
      <c r="A1180" s="184">
        <v>4170</v>
      </c>
      <c r="B1180" s="185" t="s">
        <v>222</v>
      </c>
      <c r="C1180" s="194">
        <v>2039</v>
      </c>
      <c r="D1180" s="228">
        <v>2280</v>
      </c>
    </row>
    <row r="1181" spans="1:4" s="5" customFormat="1" ht="36.75" customHeight="1">
      <c r="A1181" s="153">
        <v>4210</v>
      </c>
      <c r="B1181" s="72" t="s">
        <v>9</v>
      </c>
      <c r="C1181" s="115">
        <v>761</v>
      </c>
      <c r="D1181" s="224">
        <v>0</v>
      </c>
    </row>
    <row r="1182" spans="1:4" s="5" customFormat="1" ht="36.75" customHeight="1">
      <c r="A1182" s="139">
        <v>4300</v>
      </c>
      <c r="B1182" s="40" t="s">
        <v>10</v>
      </c>
      <c r="C1182" s="118">
        <v>300</v>
      </c>
      <c r="D1182" s="222">
        <v>0</v>
      </c>
    </row>
    <row r="1183" spans="1:4" s="5" customFormat="1" ht="36.75" customHeight="1">
      <c r="A1183" s="139">
        <v>4740</v>
      </c>
      <c r="B1183" s="40" t="s">
        <v>12</v>
      </c>
      <c r="C1183" s="118">
        <v>100</v>
      </c>
      <c r="D1183" s="222">
        <v>0</v>
      </c>
    </row>
    <row r="1184" spans="1:4" s="3" customFormat="1" ht="26.25" thickBot="1">
      <c r="A1184" s="139">
        <v>4750</v>
      </c>
      <c r="B1184" s="40" t="s">
        <v>13</v>
      </c>
      <c r="C1184" s="41">
        <v>100</v>
      </c>
      <c r="D1184" s="222">
        <v>0</v>
      </c>
    </row>
    <row r="1185" spans="1:4" s="22" customFormat="1" ht="13.5" thickBot="1">
      <c r="A1185" s="50" t="s">
        <v>142</v>
      </c>
      <c r="B1185" s="26" t="s">
        <v>143</v>
      </c>
      <c r="C1185" s="90">
        <f>SUM(C1188,C1191,C1215,C1218,C1222,C1229)</f>
        <v>15011190</v>
      </c>
      <c r="D1185" s="28">
        <f>SUM(D1188,D1191,D1215,D1218,D1222,D1229)</f>
        <v>14700100</v>
      </c>
    </row>
    <row r="1186" spans="1:4" s="22" customFormat="1">
      <c r="A1186" s="144" t="s">
        <v>212</v>
      </c>
      <c r="B1186" s="42" t="s">
        <v>214</v>
      </c>
      <c r="C1186" s="100">
        <f>SUM(C1189,C1192,C1216,C1219,C1223,C1230)</f>
        <v>15011190</v>
      </c>
      <c r="D1186" s="219">
        <f>SUM(D1189,D1192,D1216,D1219,D1223,D1230)</f>
        <v>14700100</v>
      </c>
    </row>
    <row r="1187" spans="1:4" s="5" customFormat="1" ht="13.5" thickBot="1">
      <c r="A1187" s="129"/>
      <c r="B1187" s="29" t="s">
        <v>216</v>
      </c>
      <c r="C1187" s="92">
        <f>SUM(C1193)</f>
        <v>0</v>
      </c>
      <c r="D1187" s="225">
        <f>SUM(D1193)</f>
        <v>0</v>
      </c>
    </row>
    <row r="1188" spans="1:4" s="22" customFormat="1" ht="13.5" thickBot="1">
      <c r="A1188" s="51" t="s">
        <v>146</v>
      </c>
      <c r="B1188" s="31" t="s">
        <v>147</v>
      </c>
      <c r="C1188" s="97">
        <f>SUM(C1190)</f>
        <v>530000</v>
      </c>
      <c r="D1188" s="32">
        <f>SUM(D1190)</f>
        <v>558000</v>
      </c>
    </row>
    <row r="1189" spans="1:4" s="5" customFormat="1" ht="41.25" customHeight="1">
      <c r="A1189" s="127" t="s">
        <v>212</v>
      </c>
      <c r="B1189" s="38" t="s">
        <v>214</v>
      </c>
      <c r="C1189" s="91">
        <f>SUM(C1190)</f>
        <v>530000</v>
      </c>
      <c r="D1189" s="220">
        <f>SUM(D1190)</f>
        <v>558000</v>
      </c>
    </row>
    <row r="1190" spans="1:4" s="5" customFormat="1" ht="65.25" customHeight="1" thickBot="1">
      <c r="A1190" s="156">
        <v>2580</v>
      </c>
      <c r="B1190" s="40" t="s">
        <v>44</v>
      </c>
      <c r="C1190" s="118">
        <v>530000</v>
      </c>
      <c r="D1190" s="222">
        <v>558000</v>
      </c>
    </row>
    <row r="1191" spans="1:4" s="22" customFormat="1" ht="64.5" thickBot="1">
      <c r="A1191" s="51" t="s">
        <v>148</v>
      </c>
      <c r="B1191" s="31" t="s">
        <v>149</v>
      </c>
      <c r="C1191" s="97">
        <f>SUM(C1192:C1193)</f>
        <v>14358000</v>
      </c>
      <c r="D1191" s="32">
        <f>SUM(D1192:D1193)</f>
        <v>14015000</v>
      </c>
    </row>
    <row r="1192" spans="1:4" s="22" customFormat="1">
      <c r="A1192" s="127" t="s">
        <v>212</v>
      </c>
      <c r="B1192" s="38" t="s">
        <v>214</v>
      </c>
      <c r="C1192" s="39">
        <f>SUM(C1194:C1214)</f>
        <v>14358000</v>
      </c>
      <c r="D1192" s="220">
        <f>SUM(D1193:D1214)</f>
        <v>14015000</v>
      </c>
    </row>
    <row r="1193" spans="1:4" s="5" customFormat="1">
      <c r="A1193" s="131"/>
      <c r="B1193" s="19" t="s">
        <v>216</v>
      </c>
      <c r="C1193" s="20">
        <v>0</v>
      </c>
      <c r="D1193" s="229">
        <v>0</v>
      </c>
    </row>
    <row r="1194" spans="1:4" s="5" customFormat="1" ht="89.25">
      <c r="A1194" s="143">
        <v>2910</v>
      </c>
      <c r="B1194" s="43" t="s">
        <v>318</v>
      </c>
      <c r="C1194" s="99">
        <v>110000</v>
      </c>
      <c r="D1194" s="243">
        <v>100000</v>
      </c>
    </row>
    <row r="1195" spans="1:4" s="5" customFormat="1" ht="25.5">
      <c r="A1195" s="371">
        <v>3020</v>
      </c>
      <c r="B1195" s="372" t="s">
        <v>3</v>
      </c>
      <c r="C1195" s="373">
        <v>800</v>
      </c>
      <c r="D1195" s="374">
        <v>800</v>
      </c>
    </row>
    <row r="1196" spans="1:4" s="5" customFormat="1">
      <c r="A1196" s="138">
        <v>3110</v>
      </c>
      <c r="B1196" s="8" t="s">
        <v>45</v>
      </c>
      <c r="C1196" s="95">
        <v>13567000</v>
      </c>
      <c r="D1196" s="221">
        <v>13233500</v>
      </c>
    </row>
    <row r="1197" spans="1:4" s="5" customFormat="1" ht="25.5">
      <c r="A1197" s="138">
        <v>4010</v>
      </c>
      <c r="B1197" s="8" t="s">
        <v>4</v>
      </c>
      <c r="C1197" s="95">
        <v>320000</v>
      </c>
      <c r="D1197" s="221">
        <v>340000</v>
      </c>
    </row>
    <row r="1198" spans="1:4" s="5" customFormat="1">
      <c r="A1198" s="138">
        <v>4040</v>
      </c>
      <c r="B1198" s="8" t="s">
        <v>24</v>
      </c>
      <c r="C1198" s="95">
        <v>26000</v>
      </c>
      <c r="D1198" s="221">
        <v>27500</v>
      </c>
    </row>
    <row r="1199" spans="1:4" s="5" customFormat="1">
      <c r="A1199" s="138">
        <v>4110</v>
      </c>
      <c r="B1199" s="8" t="s">
        <v>6</v>
      </c>
      <c r="C1199" s="95">
        <v>243000</v>
      </c>
      <c r="D1199" s="221">
        <v>258000</v>
      </c>
    </row>
    <row r="1200" spans="1:4" s="5" customFormat="1">
      <c r="A1200" s="138">
        <v>4120</v>
      </c>
      <c r="B1200" s="8" t="s">
        <v>7</v>
      </c>
      <c r="C1200" s="95">
        <v>8000</v>
      </c>
      <c r="D1200" s="221">
        <v>8500</v>
      </c>
    </row>
    <row r="1201" spans="1:4" s="5" customFormat="1">
      <c r="A1201" s="138">
        <v>4170</v>
      </c>
      <c r="B1201" s="8" t="s">
        <v>8</v>
      </c>
      <c r="C1201" s="95">
        <v>3500</v>
      </c>
      <c r="D1201" s="221">
        <v>2000</v>
      </c>
    </row>
    <row r="1202" spans="1:4" s="5" customFormat="1">
      <c r="A1202" s="138">
        <v>4210</v>
      </c>
      <c r="B1202" s="8" t="s">
        <v>9</v>
      </c>
      <c r="C1202" s="95">
        <v>7000</v>
      </c>
      <c r="D1202" s="221">
        <v>3000</v>
      </c>
    </row>
    <row r="1203" spans="1:4" s="5" customFormat="1">
      <c r="A1203" s="138">
        <v>4260</v>
      </c>
      <c r="B1203" s="8" t="s">
        <v>19</v>
      </c>
      <c r="C1203" s="95">
        <v>3500</v>
      </c>
      <c r="D1203" s="221">
        <v>1000</v>
      </c>
    </row>
    <row r="1204" spans="1:4" s="5" customFormat="1">
      <c r="A1204" s="138">
        <v>4270</v>
      </c>
      <c r="B1204" s="8" t="s">
        <v>0</v>
      </c>
      <c r="C1204" s="95">
        <v>300</v>
      </c>
      <c r="D1204" s="221">
        <v>300</v>
      </c>
    </row>
    <row r="1205" spans="1:4" s="5" customFormat="1">
      <c r="A1205" s="138">
        <v>4300</v>
      </c>
      <c r="B1205" s="8" t="s">
        <v>10</v>
      </c>
      <c r="C1205" s="95">
        <v>25000</v>
      </c>
      <c r="D1205" s="221">
        <v>2000</v>
      </c>
    </row>
    <row r="1206" spans="1:4" s="5" customFormat="1" ht="25.5">
      <c r="A1206" s="138">
        <v>4350</v>
      </c>
      <c r="B1206" s="8" t="s">
        <v>31</v>
      </c>
      <c r="C1206" s="95">
        <v>1500</v>
      </c>
      <c r="D1206" s="221">
        <v>500</v>
      </c>
    </row>
    <row r="1207" spans="1:4" s="5" customFormat="1" ht="51">
      <c r="A1207" s="138">
        <v>4370</v>
      </c>
      <c r="B1207" s="8" t="s">
        <v>295</v>
      </c>
      <c r="C1207" s="95">
        <v>2000</v>
      </c>
      <c r="D1207" s="221">
        <v>500</v>
      </c>
    </row>
    <row r="1208" spans="1:4" s="5" customFormat="1" ht="38.25">
      <c r="A1208" s="138">
        <v>4400</v>
      </c>
      <c r="B1208" s="8" t="s">
        <v>251</v>
      </c>
      <c r="C1208" s="95">
        <v>500</v>
      </c>
      <c r="D1208" s="221">
        <v>500</v>
      </c>
    </row>
    <row r="1209" spans="1:4" s="5" customFormat="1">
      <c r="A1209" s="138">
        <v>4410</v>
      </c>
      <c r="B1209" s="8" t="s">
        <v>22</v>
      </c>
      <c r="C1209" s="95">
        <v>900</v>
      </c>
      <c r="D1209" s="221">
        <v>900</v>
      </c>
    </row>
    <row r="1210" spans="1:4" s="5" customFormat="1" ht="25.5">
      <c r="A1210" s="138">
        <v>4440</v>
      </c>
      <c r="B1210" s="8" t="s">
        <v>30</v>
      </c>
      <c r="C1210" s="95">
        <v>11000</v>
      </c>
      <c r="D1210" s="221">
        <v>10000</v>
      </c>
    </row>
    <row r="1211" spans="1:4" s="5" customFormat="1">
      <c r="A1211" s="138">
        <v>4580</v>
      </c>
      <c r="B1211" s="8" t="s">
        <v>275</v>
      </c>
      <c r="C1211" s="95">
        <v>20000</v>
      </c>
      <c r="D1211" s="221">
        <v>25000</v>
      </c>
    </row>
    <row r="1212" spans="1:4" s="5" customFormat="1" ht="25.5">
      <c r="A1212" s="138">
        <v>4700</v>
      </c>
      <c r="B1212" s="8" t="s">
        <v>32</v>
      </c>
      <c r="C1212" s="95">
        <v>2000</v>
      </c>
      <c r="D1212" s="221">
        <v>1000</v>
      </c>
    </row>
    <row r="1213" spans="1:4" s="5" customFormat="1" ht="38.25">
      <c r="A1213" s="138">
        <v>4740</v>
      </c>
      <c r="B1213" s="8" t="s">
        <v>12</v>
      </c>
      <c r="C1213" s="95">
        <v>2000</v>
      </c>
      <c r="D1213" s="221">
        <v>0</v>
      </c>
    </row>
    <row r="1214" spans="1:4" s="5" customFormat="1" ht="26.25" thickBot="1">
      <c r="A1214" s="139">
        <v>4750</v>
      </c>
      <c r="B1214" s="40" t="s">
        <v>13</v>
      </c>
      <c r="C1214" s="118">
        <v>4000</v>
      </c>
      <c r="D1214" s="222">
        <v>0</v>
      </c>
    </row>
    <row r="1215" spans="1:4" s="22" customFormat="1" ht="77.25" thickBot="1">
      <c r="A1215" s="51" t="s">
        <v>150</v>
      </c>
      <c r="B1215" s="31" t="s">
        <v>151</v>
      </c>
      <c r="C1215" s="97">
        <f>SUM(C1217)</f>
        <v>37000</v>
      </c>
      <c r="D1215" s="32">
        <f>SUM(D1217)</f>
        <v>45000</v>
      </c>
    </row>
    <row r="1216" spans="1:4" s="5" customFormat="1">
      <c r="A1216" s="127" t="s">
        <v>212</v>
      </c>
      <c r="B1216" s="38" t="s">
        <v>214</v>
      </c>
      <c r="C1216" s="91">
        <f>SUM(C1217)</f>
        <v>37000</v>
      </c>
      <c r="D1216" s="220">
        <f>SUM(D1217)</f>
        <v>45000</v>
      </c>
    </row>
    <row r="1217" spans="1:4" s="5" customFormat="1" ht="40.5" customHeight="1" thickBot="1">
      <c r="A1217" s="139">
        <v>4130</v>
      </c>
      <c r="B1217" s="40" t="s">
        <v>47</v>
      </c>
      <c r="C1217" s="118">
        <v>37000</v>
      </c>
      <c r="D1217" s="222">
        <v>45000</v>
      </c>
    </row>
    <row r="1218" spans="1:4" s="22" customFormat="1" ht="39" thickBot="1">
      <c r="A1218" s="51" t="s">
        <v>152</v>
      </c>
      <c r="B1218" s="31" t="s">
        <v>153</v>
      </c>
      <c r="C1218" s="97">
        <f>SUM(C1219)</f>
        <v>1500</v>
      </c>
      <c r="D1218" s="32">
        <f>SUM(D1219)</f>
        <v>1100</v>
      </c>
    </row>
    <row r="1219" spans="1:4" s="5" customFormat="1">
      <c r="A1219" s="127" t="s">
        <v>212</v>
      </c>
      <c r="B1219" s="38" t="s">
        <v>214</v>
      </c>
      <c r="C1219" s="91">
        <f>SUM(C1220:C1221)</f>
        <v>1500</v>
      </c>
      <c r="D1219" s="220">
        <f>SUM(D1220:D1221)</f>
        <v>1100</v>
      </c>
    </row>
    <row r="1220" spans="1:4" s="5" customFormat="1" ht="89.25">
      <c r="A1220" s="143">
        <v>2910</v>
      </c>
      <c r="B1220" s="43" t="s">
        <v>318</v>
      </c>
      <c r="C1220" s="99">
        <v>1000</v>
      </c>
      <c r="D1220" s="243">
        <v>1000</v>
      </c>
    </row>
    <row r="1221" spans="1:4" s="5" customFormat="1" ht="13.5" thickBot="1">
      <c r="A1221" s="138">
        <v>4580</v>
      </c>
      <c r="B1221" s="8" t="s">
        <v>275</v>
      </c>
      <c r="C1221" s="95">
        <v>500</v>
      </c>
      <c r="D1221" s="221">
        <v>100</v>
      </c>
    </row>
    <row r="1222" spans="1:4" s="22" customFormat="1" ht="39" thickBot="1">
      <c r="A1222" s="51" t="s">
        <v>158</v>
      </c>
      <c r="B1222" s="31" t="s">
        <v>159</v>
      </c>
      <c r="C1222" s="32">
        <f>SUM(C1223)</f>
        <v>80800</v>
      </c>
      <c r="D1222" s="32">
        <f>SUM(D1223)</f>
        <v>81000</v>
      </c>
    </row>
    <row r="1223" spans="1:4" s="5" customFormat="1">
      <c r="A1223" s="75" t="s">
        <v>212</v>
      </c>
      <c r="B1223" s="76" t="s">
        <v>214</v>
      </c>
      <c r="C1223" s="117">
        <f>SUM(C1224:C1227)</f>
        <v>80800</v>
      </c>
      <c r="D1223" s="230">
        <f>SUM(D1224:D1227)</f>
        <v>81000</v>
      </c>
    </row>
    <row r="1224" spans="1:4">
      <c r="A1224" s="138">
        <v>4110</v>
      </c>
      <c r="B1224" s="8" t="s">
        <v>6</v>
      </c>
      <c r="C1224" s="95">
        <v>7500</v>
      </c>
      <c r="D1224" s="221">
        <v>7500</v>
      </c>
    </row>
    <row r="1225" spans="1:4">
      <c r="A1225" s="140">
        <v>4120</v>
      </c>
      <c r="B1225" s="23" t="s">
        <v>7</v>
      </c>
      <c r="C1225" s="95">
        <v>0</v>
      </c>
      <c r="D1225" s="221">
        <v>500</v>
      </c>
    </row>
    <row r="1226" spans="1:4">
      <c r="A1226" s="132">
        <v>4170</v>
      </c>
      <c r="B1226" s="6" t="s">
        <v>8</v>
      </c>
      <c r="C1226" s="95">
        <v>60800</v>
      </c>
      <c r="D1226" s="221">
        <v>35000</v>
      </c>
    </row>
    <row r="1227" spans="1:4" ht="12.75" customHeight="1" thickBot="1">
      <c r="A1227" s="152">
        <v>4300</v>
      </c>
      <c r="B1227" s="71" t="s">
        <v>10</v>
      </c>
      <c r="C1227" s="194">
        <v>12500</v>
      </c>
      <c r="D1227" s="228">
        <v>38000</v>
      </c>
    </row>
    <row r="1228" spans="1:4" ht="13.5" hidden="1" thickBot="1">
      <c r="A1228" s="356"/>
      <c r="B1228" s="276"/>
      <c r="C1228" s="276"/>
      <c r="D1228" s="384"/>
    </row>
    <row r="1229" spans="1:4" s="3" customFormat="1" ht="44.25" customHeight="1" thickBot="1">
      <c r="A1229" s="51" t="s">
        <v>297</v>
      </c>
      <c r="B1229" s="31" t="s">
        <v>298</v>
      </c>
      <c r="C1229" s="97">
        <f>SUM(C1230)</f>
        <v>3890</v>
      </c>
      <c r="D1229" s="32">
        <f>SUM(D1230)</f>
        <v>0</v>
      </c>
    </row>
    <row r="1230" spans="1:4" s="22" customFormat="1">
      <c r="A1230" s="75" t="s">
        <v>212</v>
      </c>
      <c r="B1230" s="76" t="s">
        <v>214</v>
      </c>
      <c r="C1230" s="117">
        <f>SUM(C1231)</f>
        <v>3890</v>
      </c>
      <c r="D1230" s="230">
        <f>SUM(D1231)</f>
        <v>0</v>
      </c>
    </row>
    <row r="1231" spans="1:4" ht="13.5" thickBot="1">
      <c r="A1231" s="132">
        <v>3110</v>
      </c>
      <c r="B1231" s="6" t="s">
        <v>45</v>
      </c>
      <c r="C1231" s="87">
        <v>3890</v>
      </c>
      <c r="D1231" s="227">
        <v>0</v>
      </c>
    </row>
    <row r="1232" spans="1:4" ht="35.25" customHeight="1" thickBot="1">
      <c r="A1232" s="386" t="s">
        <v>279</v>
      </c>
      <c r="B1232" s="387"/>
      <c r="C1232" s="124">
        <f>SUM(,C1235)</f>
        <v>47000</v>
      </c>
      <c r="D1232" s="216">
        <f>SUM(,D1235)</f>
        <v>0</v>
      </c>
    </row>
    <row r="1233" spans="1:4" s="53" customFormat="1" ht="13.5" thickBot="1">
      <c r="A1233" s="52" t="s">
        <v>212</v>
      </c>
      <c r="B1233" s="168" t="s">
        <v>214</v>
      </c>
      <c r="C1233" s="125">
        <f>SUM(,C1236)</f>
        <v>47000</v>
      </c>
      <c r="D1233" s="217">
        <f>SUM(,D1236)</f>
        <v>0</v>
      </c>
    </row>
    <row r="1234" spans="1:4" s="55" customFormat="1" ht="13.5" thickBot="1">
      <c r="A1234" s="54"/>
      <c r="B1234" s="169" t="s">
        <v>216</v>
      </c>
      <c r="C1234" s="126">
        <f>SUM(C1275)</f>
        <v>0</v>
      </c>
      <c r="D1234" s="218">
        <f>SUM(D1275)</f>
        <v>0</v>
      </c>
    </row>
    <row r="1235" spans="1:4" s="3" customFormat="1" ht="13.5" thickBot="1">
      <c r="A1235" s="50" t="s">
        <v>142</v>
      </c>
      <c r="B1235" s="26" t="s">
        <v>143</v>
      </c>
      <c r="C1235" s="27">
        <f>SUM(,C1238)</f>
        <v>47000</v>
      </c>
      <c r="D1235" s="27">
        <f>SUM(,D1238)</f>
        <v>0</v>
      </c>
    </row>
    <row r="1236" spans="1:4" s="22" customFormat="1">
      <c r="A1236" s="127" t="s">
        <v>212</v>
      </c>
      <c r="B1236" s="38" t="s">
        <v>214</v>
      </c>
      <c r="C1236" s="91">
        <f>SUM(C1239)</f>
        <v>47000</v>
      </c>
      <c r="D1236" s="220">
        <f>SUM(D1239)</f>
        <v>0</v>
      </c>
    </row>
    <row r="1237" spans="1:4" s="18" customFormat="1" ht="13.5" thickBot="1">
      <c r="A1237" s="129"/>
      <c r="B1237" s="29" t="s">
        <v>216</v>
      </c>
      <c r="C1237" s="30">
        <v>0</v>
      </c>
      <c r="D1237" s="225">
        <v>0</v>
      </c>
    </row>
    <row r="1238" spans="1:4" s="3" customFormat="1" ht="13.5" thickBot="1">
      <c r="A1238" s="51" t="s">
        <v>160</v>
      </c>
      <c r="B1238" s="31" t="s">
        <v>57</v>
      </c>
      <c r="C1238" s="97">
        <f>SUM(C1239)</f>
        <v>47000</v>
      </c>
      <c r="D1238" s="32">
        <f>SUM(D1239)</f>
        <v>0</v>
      </c>
    </row>
    <row r="1239" spans="1:4" s="22" customFormat="1">
      <c r="A1239" s="75" t="s">
        <v>212</v>
      </c>
      <c r="B1239" s="76" t="s">
        <v>214</v>
      </c>
      <c r="C1239" s="117">
        <f>SUM(C1240:C1244)</f>
        <v>47000</v>
      </c>
      <c r="D1239" s="230">
        <f>SUM(D1240:D1244)</f>
        <v>0</v>
      </c>
    </row>
    <row r="1240" spans="1:4">
      <c r="A1240" s="132">
        <v>4110</v>
      </c>
      <c r="B1240" s="6" t="s">
        <v>227</v>
      </c>
      <c r="C1240" s="87">
        <v>1010</v>
      </c>
      <c r="D1240" s="227">
        <v>0</v>
      </c>
    </row>
    <row r="1241" spans="1:4">
      <c r="A1241" s="132">
        <v>4120</v>
      </c>
      <c r="B1241" s="6" t="s">
        <v>242</v>
      </c>
      <c r="C1241" s="87">
        <v>160</v>
      </c>
      <c r="D1241" s="227">
        <v>0</v>
      </c>
    </row>
    <row r="1242" spans="1:4">
      <c r="A1242" s="132">
        <v>4170</v>
      </c>
      <c r="B1242" s="6" t="s">
        <v>222</v>
      </c>
      <c r="C1242" s="87">
        <v>6780</v>
      </c>
      <c r="D1242" s="227">
        <v>0</v>
      </c>
    </row>
    <row r="1243" spans="1:4">
      <c r="A1243" s="132">
        <v>4210</v>
      </c>
      <c r="B1243" s="6" t="s">
        <v>9</v>
      </c>
      <c r="C1243" s="7">
        <v>300</v>
      </c>
      <c r="D1243" s="227">
        <v>0</v>
      </c>
    </row>
    <row r="1244" spans="1:4" ht="13.5" thickBot="1">
      <c r="A1244" s="152">
        <v>4300</v>
      </c>
      <c r="B1244" s="185" t="s">
        <v>10</v>
      </c>
      <c r="C1244" s="182">
        <v>38750</v>
      </c>
      <c r="D1244" s="244">
        <v>0</v>
      </c>
    </row>
    <row r="1245" spans="1:4">
      <c r="A1245" s="275"/>
      <c r="B1245" s="276"/>
      <c r="C1245" s="277"/>
      <c r="D1245" s="277"/>
    </row>
    <row r="1246" spans="1:4">
      <c r="A1246" s="275"/>
      <c r="B1246" s="276"/>
      <c r="C1246" s="277"/>
      <c r="D1246" s="277"/>
    </row>
    <row r="1247" spans="1:4">
      <c r="A1247" s="275"/>
      <c r="B1247" s="276"/>
      <c r="C1247" s="277"/>
      <c r="D1247" s="277"/>
    </row>
  </sheetData>
  <mergeCells count="11">
    <mergeCell ref="C1:D1"/>
    <mergeCell ref="A1232:B1232"/>
    <mergeCell ref="A1:B5"/>
    <mergeCell ref="C5:D5"/>
    <mergeCell ref="A6:D9"/>
    <mergeCell ref="A1112:B1112"/>
    <mergeCell ref="A12:B12"/>
    <mergeCell ref="A11:B11"/>
    <mergeCell ref="A10:B10"/>
    <mergeCell ref="A1111:D1111"/>
    <mergeCell ref="C2:D2"/>
  </mergeCells>
  <phoneticPr fontId="0" type="noConversion"/>
  <printOptions gridLines="1"/>
  <pageMargins left="1.05" right="0.65" top="0.94488188976377963" bottom="0.98425196850393704" header="0.51181102362204722" footer="0.51181102362204722"/>
  <pageSetup paperSize="9" scale="94" orientation="portrait" r:id="rId1"/>
  <headerFooter alignWithMargins="0">
    <oddFooter>Strona &amp;P</oddFooter>
  </headerFooter>
  <rowBreaks count="3" manualBreakCount="3">
    <brk id="1170" max="3" man="1"/>
    <brk id="1203" max="5" man="1"/>
    <brk id="1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mdlugosz</cp:lastModifiedBy>
  <cp:lastPrinted>2011-01-20T12:35:06Z</cp:lastPrinted>
  <dcterms:created xsi:type="dcterms:W3CDTF">2007-07-25T09:13:15Z</dcterms:created>
  <dcterms:modified xsi:type="dcterms:W3CDTF">2011-02-01T14:10:19Z</dcterms:modified>
</cp:coreProperties>
</file>